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enst17\Desktop\道路第13号\数量\"/>
    </mc:Choice>
  </mc:AlternateContent>
  <bookViews>
    <workbookView xWindow="28680" yWindow="-1575" windowWidth="29040" windowHeight="15840" activeTab="1"/>
  </bookViews>
  <sheets>
    <sheet name="土工条件" sheetId="1" r:id="rId1"/>
    <sheet name="総括表" sheetId="7" r:id="rId2"/>
    <sheet name="作業土工" sheetId="2" r:id="rId3"/>
    <sheet name="舗装切断・取壊し" sheetId="4" r:id="rId4"/>
    <sheet name="舗装工" sheetId="5" r:id="rId5"/>
    <sheet name="自由勾配側溝数量" sheetId="6" r:id="rId6"/>
    <sheet name="自由勾配側溝インバート数量" sheetId="9" r:id="rId7"/>
  </sheets>
  <definedNames>
    <definedName name="_xlnm.Print_Area" localSheetId="2">作業土工!$A$1:$AE$36</definedName>
    <definedName name="_xlnm.Print_Area" localSheetId="5">自由勾配側溝数量!$A$1:$I$38</definedName>
    <definedName name="_xlnm.Print_Area" localSheetId="1">総括表!$A$1:$AD$101</definedName>
    <definedName name="_xlnm.Print_Area" localSheetId="4">舗装工!$A$1:$AE$32</definedName>
    <definedName name="_xlnm.Print_Area" localSheetId="3">舗装切断・取壊し!$A$1:$AI$36</definedName>
    <definedName name="_xlnm.Print_Titles" localSheetId="1">総括表!$A:$AE,総括表!$1:$5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2" i="9" l="1"/>
  <c r="E82" i="9"/>
  <c r="F80" i="9"/>
  <c r="E80" i="9"/>
  <c r="F78" i="9"/>
  <c r="E78" i="9"/>
  <c r="F76" i="9"/>
  <c r="E76" i="9"/>
  <c r="F74" i="9"/>
  <c r="E74" i="9"/>
  <c r="F72" i="9"/>
  <c r="E72" i="9"/>
  <c r="F70" i="9"/>
  <c r="E70" i="9"/>
  <c r="F68" i="9"/>
  <c r="E68" i="9"/>
  <c r="F66" i="9"/>
  <c r="E66" i="9"/>
  <c r="F64" i="9"/>
  <c r="E64" i="9"/>
  <c r="F62" i="9"/>
  <c r="E62" i="9"/>
  <c r="F60" i="9"/>
  <c r="E60" i="9"/>
  <c r="F58" i="9"/>
  <c r="E58" i="9"/>
  <c r="F56" i="9"/>
  <c r="E56" i="9"/>
  <c r="F54" i="9"/>
  <c r="E54" i="9"/>
  <c r="F52" i="9"/>
  <c r="E52" i="9"/>
  <c r="E50" i="9"/>
  <c r="F50" i="9" s="1"/>
  <c r="F48" i="9"/>
  <c r="F83" i="9" s="1"/>
  <c r="E48" i="9"/>
  <c r="F38" i="9"/>
  <c r="E38" i="9"/>
  <c r="F36" i="9"/>
  <c r="E36" i="9"/>
  <c r="F34" i="9"/>
  <c r="E34" i="9"/>
  <c r="F32" i="9"/>
  <c r="E32" i="9"/>
  <c r="F30" i="9"/>
  <c r="E30" i="9"/>
  <c r="F28" i="9"/>
  <c r="E28" i="9"/>
  <c r="F26" i="9"/>
  <c r="E26" i="9"/>
  <c r="F24" i="9"/>
  <c r="E24" i="9"/>
  <c r="F22" i="9"/>
  <c r="E22" i="9"/>
  <c r="F20" i="9"/>
  <c r="E20" i="9"/>
  <c r="F18" i="9"/>
  <c r="E18" i="9"/>
  <c r="F16" i="9"/>
  <c r="E16" i="9"/>
  <c r="F14" i="9"/>
  <c r="E14" i="9"/>
  <c r="F12" i="9"/>
  <c r="E12" i="9"/>
  <c r="F10" i="9"/>
  <c r="E10" i="9"/>
  <c r="F8" i="9"/>
  <c r="E8" i="9"/>
  <c r="F6" i="9"/>
  <c r="E6" i="9"/>
  <c r="F4" i="9"/>
  <c r="F39" i="9" s="1"/>
  <c r="E4" i="9"/>
  <c r="G40" i="9" l="1"/>
  <c r="F40" i="9"/>
  <c r="G84" i="9"/>
  <c r="F84" i="9"/>
  <c r="T20" i="7"/>
  <c r="T18" i="7"/>
  <c r="H79" i="7" l="1"/>
  <c r="H98" i="7"/>
  <c r="T29" i="7" l="1"/>
  <c r="H77" i="7"/>
  <c r="H75" i="7"/>
  <c r="H72" i="7"/>
  <c r="H55" i="7"/>
  <c r="H82" i="7" l="1"/>
  <c r="T49" i="7"/>
  <c r="H49" i="7" s="1"/>
  <c r="T47" i="7"/>
  <c r="H47" i="7" s="1"/>
  <c r="H46" i="7"/>
  <c r="H44" i="7"/>
  <c r="H53" i="7"/>
  <c r="H21" i="7"/>
  <c r="H19" i="7"/>
  <c r="H17" i="7"/>
  <c r="H15" i="7"/>
  <c r="H8" i="7"/>
  <c r="H12" i="7"/>
  <c r="Q4" i="2"/>
  <c r="Q5" i="2"/>
  <c r="Q6" i="2"/>
  <c r="Q7" i="2"/>
  <c r="Q8" i="2"/>
  <c r="H70" i="7"/>
  <c r="H68" i="7"/>
  <c r="H66" i="7"/>
  <c r="H39" i="7"/>
  <c r="H41" i="7"/>
  <c r="H37" i="7"/>
  <c r="T33" i="7"/>
  <c r="U8" i="4"/>
  <c r="H25" i="7"/>
  <c r="H38" i="6"/>
  <c r="G37" i="6"/>
  <c r="H37" i="6" s="1"/>
  <c r="G36" i="6"/>
  <c r="H36" i="6" s="1"/>
  <c r="G35" i="6"/>
  <c r="F35" i="6"/>
  <c r="G34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1" i="6"/>
  <c r="H10" i="6"/>
  <c r="H9" i="6"/>
  <c r="H8" i="6"/>
  <c r="H7" i="6"/>
  <c r="H6" i="6"/>
  <c r="H5" i="6"/>
  <c r="H4" i="6"/>
  <c r="H3" i="6"/>
  <c r="R7" i="5"/>
  <c r="R6" i="5"/>
  <c r="R5" i="5"/>
  <c r="R4" i="5"/>
  <c r="U6" i="4"/>
  <c r="U18" i="4"/>
  <c r="U17" i="4"/>
  <c r="U16" i="4"/>
  <c r="U10" i="4"/>
  <c r="U9" i="4"/>
  <c r="U7" i="4"/>
  <c r="U5" i="4"/>
  <c r="Q16" i="2"/>
  <c r="Q15" i="2"/>
  <c r="Q14" i="2"/>
  <c r="Q13" i="2"/>
  <c r="Q12" i="2"/>
  <c r="L20" i="2" l="1"/>
  <c r="H12" i="6"/>
  <c r="H31" i="7"/>
  <c r="T34" i="7"/>
  <c r="H34" i="7" s="1"/>
  <c r="L22" i="2"/>
  <c r="H35" i="6"/>
  <c r="H34" i="6"/>
  <c r="L24" i="2"/>
  <c r="L23" i="2"/>
  <c r="L21" i="2"/>
  <c r="U19" i="4"/>
</calcChain>
</file>

<file path=xl/sharedStrings.xml><?xml version="1.0" encoding="utf-8"?>
<sst xmlns="http://schemas.openxmlformats.org/spreadsheetml/2006/main" count="586" uniqueCount="270">
  <si>
    <t>床堀</t>
    <rPh sb="0" eb="2">
      <t>トコホリ</t>
    </rPh>
    <phoneticPr fontId="1"/>
  </si>
  <si>
    <t>埋戻し（転用）</t>
    <rPh sb="0" eb="2">
      <t>ウメモド</t>
    </rPh>
    <rPh sb="4" eb="6">
      <t>テンヨウ</t>
    </rPh>
    <phoneticPr fontId="1"/>
  </si>
  <si>
    <t>作業土工</t>
    <rPh sb="0" eb="4">
      <t>サギョウドコウ</t>
    </rPh>
    <phoneticPr fontId="1"/>
  </si>
  <si>
    <t>基面整正</t>
    <rPh sb="0" eb="4">
      <t>キメンセイセイ</t>
    </rPh>
    <phoneticPr fontId="1"/>
  </si>
  <si>
    <t>舗装工</t>
    <rPh sb="0" eb="3">
      <t>ホソウコウ</t>
    </rPh>
    <phoneticPr fontId="1"/>
  </si>
  <si>
    <t>上層路盤</t>
    <rPh sb="0" eb="2">
      <t>ジョウソウ</t>
    </rPh>
    <rPh sb="2" eb="4">
      <t>ロバン</t>
    </rPh>
    <phoneticPr fontId="1"/>
  </si>
  <si>
    <t>L</t>
    <phoneticPr fontId="1"/>
  </si>
  <si>
    <t>埋戻し（民地+車道）</t>
    <rPh sb="0" eb="2">
      <t>ウメモド</t>
    </rPh>
    <rPh sb="4" eb="6">
      <t>ミンチ</t>
    </rPh>
    <rPh sb="7" eb="9">
      <t>シャドウ</t>
    </rPh>
    <phoneticPr fontId="1"/>
  </si>
  <si>
    <t>埋戻し（ARC)</t>
    <rPh sb="0" eb="2">
      <t>ウメモド</t>
    </rPh>
    <phoneticPr fontId="1"/>
  </si>
  <si>
    <t>標準横断図より</t>
    <rPh sb="0" eb="5">
      <t>ヒョウジュンオウダンズ</t>
    </rPh>
    <phoneticPr fontId="1"/>
  </si>
  <si>
    <t>A</t>
    <phoneticPr fontId="1"/>
  </si>
  <si>
    <t>W</t>
    <phoneticPr fontId="1"/>
  </si>
  <si>
    <t>＝</t>
    <phoneticPr fontId="1"/>
  </si>
  <si>
    <t>m2</t>
    <phoneticPr fontId="1"/>
  </si>
  <si>
    <t>m</t>
    <phoneticPr fontId="1"/>
  </si>
  <si>
    <t>数　量</t>
    <rPh sb="0" eb="1">
      <t>カズ</t>
    </rPh>
    <rPh sb="2" eb="3">
      <t>リョウ</t>
    </rPh>
    <phoneticPr fontId="1"/>
  </si>
  <si>
    <t>m3</t>
    <phoneticPr fontId="1"/>
  </si>
  <si>
    <t>第1工区　山寺川　その1</t>
    <rPh sb="0" eb="1">
      <t>ダイ</t>
    </rPh>
    <rPh sb="2" eb="4">
      <t>コウク</t>
    </rPh>
    <rPh sb="5" eb="8">
      <t>ヤマデラカワ</t>
    </rPh>
    <phoneticPr fontId="1"/>
  </si>
  <si>
    <t>項　　　目</t>
    <rPh sb="0" eb="1">
      <t>コウ</t>
    </rPh>
    <rPh sb="4" eb="5">
      <t>メ</t>
    </rPh>
    <phoneticPr fontId="1"/>
  </si>
  <si>
    <t>　　　区分　　　項目</t>
    <rPh sb="3" eb="5">
      <t>クブン</t>
    </rPh>
    <rPh sb="8" eb="10">
      <t>コウモク</t>
    </rPh>
    <phoneticPr fontId="1"/>
  </si>
  <si>
    <t>土質</t>
    <rPh sb="0" eb="2">
      <t>ドシツ</t>
    </rPh>
    <phoneticPr fontId="1"/>
  </si>
  <si>
    <t>土砂</t>
    <rPh sb="0" eb="2">
      <t>ドシャ</t>
    </rPh>
    <phoneticPr fontId="1"/>
  </si>
  <si>
    <t>標準</t>
    <rPh sb="0" eb="2">
      <t>ヒョウジュン</t>
    </rPh>
    <phoneticPr fontId="1"/>
  </si>
  <si>
    <t>無し</t>
    <rPh sb="0" eb="1">
      <t>ナ</t>
    </rPh>
    <phoneticPr fontId="1"/>
  </si>
  <si>
    <t>障害の有無</t>
    <rPh sb="0" eb="2">
      <t>ショウガイ</t>
    </rPh>
    <rPh sb="3" eb="5">
      <t>ウム</t>
    </rPh>
    <phoneticPr fontId="1"/>
  </si>
  <si>
    <t>一部あり</t>
    <rPh sb="0" eb="2">
      <t>イチブ</t>
    </rPh>
    <phoneticPr fontId="1"/>
  </si>
  <si>
    <t>施工方法</t>
    <rPh sb="0" eb="2">
      <t>セコウ</t>
    </rPh>
    <rPh sb="2" eb="4">
      <t>ホウホウ</t>
    </rPh>
    <phoneticPr fontId="1"/>
  </si>
  <si>
    <t>土留め方式の種類</t>
    <rPh sb="0" eb="2">
      <t>ドド</t>
    </rPh>
    <rPh sb="3" eb="5">
      <t>ホウシキ</t>
    </rPh>
    <rPh sb="6" eb="8">
      <t>シュルイ</t>
    </rPh>
    <phoneticPr fontId="1"/>
  </si>
  <si>
    <t>床堀工</t>
    <rPh sb="0" eb="3">
      <t>トコホリコウ</t>
    </rPh>
    <phoneticPr fontId="1"/>
  </si>
  <si>
    <t>埋戻工</t>
    <rPh sb="0" eb="2">
      <t>ウメモド</t>
    </rPh>
    <rPh sb="2" eb="3">
      <t>コウ</t>
    </rPh>
    <phoneticPr fontId="1"/>
  </si>
  <si>
    <t>床堀　　（車道）</t>
    <rPh sb="0" eb="2">
      <t>トコホリ</t>
    </rPh>
    <rPh sb="5" eb="7">
      <t>シャドウ</t>
    </rPh>
    <phoneticPr fontId="1"/>
  </si>
  <si>
    <t>床堀　　（民地）</t>
    <rPh sb="0" eb="2">
      <t>トコホリ</t>
    </rPh>
    <rPh sb="5" eb="7">
      <t>ミンチ</t>
    </rPh>
    <phoneticPr fontId="1"/>
  </si>
  <si>
    <t>ARC40</t>
    <phoneticPr fontId="1"/>
  </si>
  <si>
    <t>転用又はARC40</t>
    <rPh sb="0" eb="2">
      <t>テンヨウ</t>
    </rPh>
    <rPh sb="2" eb="3">
      <t>マタ</t>
    </rPh>
    <phoneticPr fontId="1"/>
  </si>
  <si>
    <t>最大埋戻幅1m以上4m未満</t>
    <rPh sb="0" eb="2">
      <t>サイダイ</t>
    </rPh>
    <rPh sb="2" eb="4">
      <t>ウメモド</t>
    </rPh>
    <rPh sb="4" eb="5">
      <t>ハバ</t>
    </rPh>
    <rPh sb="7" eb="9">
      <t>イジョウ</t>
    </rPh>
    <rPh sb="11" eb="13">
      <t>ミマン</t>
    </rPh>
    <phoneticPr fontId="1"/>
  </si>
  <si>
    <t>締固めの有無</t>
    <rPh sb="0" eb="2">
      <t>シメカタ</t>
    </rPh>
    <rPh sb="4" eb="6">
      <t>ウム</t>
    </rPh>
    <phoneticPr fontId="1"/>
  </si>
  <si>
    <t>有り</t>
    <rPh sb="0" eb="1">
      <t>ア</t>
    </rPh>
    <phoneticPr fontId="1"/>
  </si>
  <si>
    <t>舗装版取壊し工</t>
    <rPh sb="0" eb="3">
      <t>ホソウバン</t>
    </rPh>
    <rPh sb="3" eb="5">
      <t>トリコワ</t>
    </rPh>
    <rPh sb="6" eb="7">
      <t>コウ</t>
    </rPh>
    <phoneticPr fontId="1"/>
  </si>
  <si>
    <t>As舗装版切断（1次）</t>
    <rPh sb="2" eb="4">
      <t>ホソウ</t>
    </rPh>
    <rPh sb="4" eb="5">
      <t>バン</t>
    </rPh>
    <rPh sb="5" eb="7">
      <t>セツダン</t>
    </rPh>
    <rPh sb="9" eb="10">
      <t>ジ</t>
    </rPh>
    <phoneticPr fontId="1"/>
  </si>
  <si>
    <t>As舗装版剥取（1次）</t>
    <rPh sb="2" eb="4">
      <t>ホソウ</t>
    </rPh>
    <rPh sb="5" eb="6">
      <t>ハ</t>
    </rPh>
    <rPh sb="6" eb="7">
      <t>ト</t>
    </rPh>
    <phoneticPr fontId="1"/>
  </si>
  <si>
    <t>Co舗装版切断</t>
    <rPh sb="2" eb="4">
      <t>ホソウ</t>
    </rPh>
    <rPh sb="4" eb="5">
      <t>バン</t>
    </rPh>
    <rPh sb="5" eb="7">
      <t>セツダン</t>
    </rPh>
    <phoneticPr fontId="1"/>
  </si>
  <si>
    <t>Co舗装版取壊</t>
    <rPh sb="2" eb="4">
      <t>ホソウ</t>
    </rPh>
    <rPh sb="4" eb="5">
      <t>バン</t>
    </rPh>
    <rPh sb="5" eb="7">
      <t>トリコワ</t>
    </rPh>
    <phoneticPr fontId="1"/>
  </si>
  <si>
    <t>構造物撤去工</t>
    <rPh sb="0" eb="3">
      <t>コウゾウブツ</t>
    </rPh>
    <rPh sb="3" eb="6">
      <t>テッキョコウ</t>
    </rPh>
    <phoneticPr fontId="1"/>
  </si>
  <si>
    <t>VSカルバート1000-1000</t>
    <phoneticPr fontId="1"/>
  </si>
  <si>
    <t>大型排水路1000-1000</t>
    <rPh sb="0" eb="2">
      <t>オオガタ</t>
    </rPh>
    <rPh sb="2" eb="5">
      <t>ハイスイロ</t>
    </rPh>
    <phoneticPr fontId="1"/>
  </si>
  <si>
    <t>U型側溝　PU3-300A</t>
    <rPh sb="1" eb="2">
      <t>ガタ</t>
    </rPh>
    <rPh sb="2" eb="4">
      <t>ソッコウ</t>
    </rPh>
    <phoneticPr fontId="1"/>
  </si>
  <si>
    <t>構造物取壊図より</t>
    <rPh sb="0" eb="3">
      <t>コウゾウブツ</t>
    </rPh>
    <rPh sb="3" eb="4">
      <t>トリ</t>
    </rPh>
    <rPh sb="4" eb="5">
      <t>カイ</t>
    </rPh>
    <rPh sb="5" eb="6">
      <t>ズ</t>
    </rPh>
    <phoneticPr fontId="1"/>
  </si>
  <si>
    <t>t=11</t>
    <phoneticPr fontId="1"/>
  </si>
  <si>
    <t>cm</t>
    <phoneticPr fontId="1"/>
  </si>
  <si>
    <t>t=15</t>
    <phoneticPr fontId="1"/>
  </si>
  <si>
    <t>延　　長</t>
    <rPh sb="0" eb="1">
      <t>ノベ</t>
    </rPh>
    <rPh sb="3" eb="4">
      <t>チョウ</t>
    </rPh>
    <phoneticPr fontId="1"/>
  </si>
  <si>
    <t>　　有筋　合計</t>
    <rPh sb="2" eb="4">
      <t>ユウキン</t>
    </rPh>
    <rPh sb="5" eb="7">
      <t>ゴウケイ</t>
    </rPh>
    <phoneticPr fontId="1"/>
  </si>
  <si>
    <t>厚さ・延長</t>
    <rPh sb="0" eb="1">
      <t>アツ</t>
    </rPh>
    <rPh sb="3" eb="4">
      <t>ノベ</t>
    </rPh>
    <rPh sb="4" eb="5">
      <t>チョウ</t>
    </rPh>
    <phoneticPr fontId="1"/>
  </si>
  <si>
    <t>備　　　考</t>
    <rPh sb="0" eb="1">
      <t>ビ</t>
    </rPh>
    <rPh sb="4" eb="5">
      <t>コウ</t>
    </rPh>
    <phoneticPr fontId="1"/>
  </si>
  <si>
    <t>無筋</t>
    <rPh sb="0" eb="2">
      <t>ムキン</t>
    </rPh>
    <phoneticPr fontId="1"/>
  </si>
  <si>
    <t>2次製品（有筋）</t>
    <rPh sb="1" eb="4">
      <t>ジセイヒン</t>
    </rPh>
    <rPh sb="5" eb="7">
      <t>ユウキン</t>
    </rPh>
    <phoneticPr fontId="1"/>
  </si>
  <si>
    <t>下層路盤　　t=35cm</t>
    <rPh sb="0" eb="4">
      <t>カソウロバン</t>
    </rPh>
    <phoneticPr fontId="1"/>
  </si>
  <si>
    <t>上層路盤　　t=26cm</t>
    <rPh sb="0" eb="4">
      <t>ジョウソウロバン</t>
    </rPh>
    <phoneticPr fontId="1"/>
  </si>
  <si>
    <t>仮舗装　　　t=5cm</t>
    <rPh sb="0" eb="3">
      <t>カリホソウ</t>
    </rPh>
    <phoneticPr fontId="1"/>
  </si>
  <si>
    <t>車道側</t>
    <rPh sb="0" eb="3">
      <t>シャドウガワ</t>
    </rPh>
    <phoneticPr fontId="1"/>
  </si>
  <si>
    <t>舗装工平面図より</t>
    <rPh sb="0" eb="3">
      <t>ホソウコウ</t>
    </rPh>
    <rPh sb="3" eb="6">
      <t>ヘイメンズ</t>
    </rPh>
    <phoneticPr fontId="1"/>
  </si>
  <si>
    <t>中心延長</t>
    <rPh sb="0" eb="4">
      <t>チュウシンエンチョウ</t>
    </rPh>
    <phoneticPr fontId="1"/>
  </si>
  <si>
    <t>タイプ1</t>
    <phoneticPr fontId="1"/>
  </si>
  <si>
    <t>0.98+0.60</t>
    <phoneticPr fontId="1"/>
  </si>
  <si>
    <t>タイプ2</t>
    <phoneticPr fontId="1"/>
  </si>
  <si>
    <t>0.90+0.60</t>
    <phoneticPr fontId="1"/>
  </si>
  <si>
    <t>作業土工　集計</t>
    <rPh sb="0" eb="4">
      <t>サギョウドコウ</t>
    </rPh>
    <rPh sb="5" eb="7">
      <t>シュウケイ</t>
    </rPh>
    <phoneticPr fontId="1"/>
  </si>
  <si>
    <t>Ｖ</t>
    <phoneticPr fontId="1"/>
  </si>
  <si>
    <t>各集計表より</t>
    <rPh sb="0" eb="3">
      <t>カクシュウケイ</t>
    </rPh>
    <rPh sb="3" eb="4">
      <t>ヒョウ</t>
    </rPh>
    <phoneticPr fontId="1"/>
  </si>
  <si>
    <t>民地側</t>
    <rPh sb="0" eb="3">
      <t>ミンチガワ</t>
    </rPh>
    <phoneticPr fontId="1"/>
  </si>
  <si>
    <t>舗装工図より</t>
    <rPh sb="0" eb="2">
      <t>ホソウ</t>
    </rPh>
    <rPh sb="2" eb="3">
      <t>コウ</t>
    </rPh>
    <rPh sb="3" eb="4">
      <t>ズ</t>
    </rPh>
    <phoneticPr fontId="1"/>
  </si>
  <si>
    <t>下層路盤　　t=10cm</t>
    <rPh sb="0" eb="4">
      <t>カソウロバン</t>
    </rPh>
    <phoneticPr fontId="1"/>
  </si>
  <si>
    <t>民地側（Co舗装部）</t>
    <rPh sb="0" eb="2">
      <t>ミンチ</t>
    </rPh>
    <rPh sb="2" eb="3">
      <t>ガワ</t>
    </rPh>
    <rPh sb="6" eb="8">
      <t>ホソウ</t>
    </rPh>
    <rPh sb="8" eb="9">
      <t>ブ</t>
    </rPh>
    <phoneticPr fontId="1"/>
  </si>
  <si>
    <t>延長m</t>
    <rPh sb="0" eb="2">
      <t>エンチョウ</t>
    </rPh>
    <phoneticPr fontId="1"/>
  </si>
  <si>
    <t>CADより（車道部）</t>
    <rPh sb="6" eb="9">
      <t>シャドウブ</t>
    </rPh>
    <phoneticPr fontId="1"/>
  </si>
  <si>
    <t>CADより（民地部）</t>
    <rPh sb="6" eb="9">
      <t>ミンチブ</t>
    </rPh>
    <phoneticPr fontId="1"/>
  </si>
  <si>
    <t>路線番号</t>
    <rPh sb="0" eb="2">
      <t>ロセン</t>
    </rPh>
    <rPh sb="2" eb="4">
      <t>バンゴウ</t>
    </rPh>
    <phoneticPr fontId="9"/>
  </si>
  <si>
    <t>合計</t>
    <rPh sb="0" eb="2">
      <t>ゴウケイ</t>
    </rPh>
    <phoneticPr fontId="9"/>
  </si>
  <si>
    <t>路線延長(m)</t>
    <rPh sb="0" eb="2">
      <t>ロセン</t>
    </rPh>
    <rPh sb="2" eb="4">
      <t>エンチョウ</t>
    </rPh>
    <phoneticPr fontId="9"/>
  </si>
  <si>
    <t>工種</t>
    <rPh sb="0" eb="2">
      <t>コウシュ</t>
    </rPh>
    <phoneticPr fontId="9"/>
  </si>
  <si>
    <t>名称</t>
    <rPh sb="0" eb="2">
      <t>メイショウ</t>
    </rPh>
    <phoneticPr fontId="9"/>
  </si>
  <si>
    <t>摘要</t>
    <rPh sb="0" eb="2">
      <t>テキヨウ</t>
    </rPh>
    <phoneticPr fontId="9"/>
  </si>
  <si>
    <t>単位</t>
    <rPh sb="0" eb="2">
      <t>タンイ</t>
    </rPh>
    <phoneticPr fontId="9"/>
  </si>
  <si>
    <t>側溝工</t>
    <rPh sb="0" eb="2">
      <t>ソッコウ</t>
    </rPh>
    <rPh sb="2" eb="3">
      <t>コウ</t>
    </rPh>
    <phoneticPr fontId="9"/>
  </si>
  <si>
    <t>B400×H300</t>
    <phoneticPr fontId="9"/>
  </si>
  <si>
    <t>m</t>
    <phoneticPr fontId="9"/>
  </si>
  <si>
    <t>B400×H400</t>
    <phoneticPr fontId="9"/>
  </si>
  <si>
    <t>B400×H500</t>
    <phoneticPr fontId="9"/>
  </si>
  <si>
    <t>B400×H600</t>
    <phoneticPr fontId="9"/>
  </si>
  <si>
    <t>B400×H700</t>
    <phoneticPr fontId="9"/>
  </si>
  <si>
    <t>B400×H800</t>
    <phoneticPr fontId="9"/>
  </si>
  <si>
    <t>B400×H900</t>
    <phoneticPr fontId="9"/>
  </si>
  <si>
    <t>数値入力欄(その他の箇所は数式あり)</t>
    <rPh sb="0" eb="2">
      <t>スウチ</t>
    </rPh>
    <rPh sb="2" eb="4">
      <t>ニュウリョク</t>
    </rPh>
    <rPh sb="4" eb="5">
      <t>ラン</t>
    </rPh>
    <rPh sb="8" eb="9">
      <t>タ</t>
    </rPh>
    <rPh sb="10" eb="12">
      <t>カショ</t>
    </rPh>
    <rPh sb="13" eb="15">
      <t>スウシキ</t>
    </rPh>
    <phoneticPr fontId="9"/>
  </si>
  <si>
    <t>B400×H1000</t>
    <phoneticPr fontId="9"/>
  </si>
  <si>
    <t>B400×H1100</t>
    <phoneticPr fontId="9"/>
  </si>
  <si>
    <t>横断用自由勾配側溝</t>
    <rPh sb="3" eb="9">
      <t>ジユウ</t>
    </rPh>
    <phoneticPr fontId="9"/>
  </si>
  <si>
    <t>土留用自由勾配側溝</t>
    <rPh sb="0" eb="2">
      <t>ドド</t>
    </rPh>
    <rPh sb="3" eb="9">
      <t>ジユウ</t>
    </rPh>
    <phoneticPr fontId="9"/>
  </si>
  <si>
    <t>調整コンクリート</t>
    <rPh sb="0" eb="2">
      <t>チョウセイ</t>
    </rPh>
    <phoneticPr fontId="9"/>
  </si>
  <si>
    <t>一般部</t>
    <rPh sb="0" eb="2">
      <t>イッパン</t>
    </rPh>
    <rPh sb="2" eb="3">
      <t>ブ</t>
    </rPh>
    <phoneticPr fontId="9"/>
  </si>
  <si>
    <t>m3</t>
    <phoneticPr fontId="9"/>
  </si>
  <si>
    <t>横断部</t>
    <rPh sb="0" eb="2">
      <t>オウダン</t>
    </rPh>
    <rPh sb="2" eb="3">
      <t>ブ</t>
    </rPh>
    <phoneticPr fontId="9"/>
  </si>
  <si>
    <t>蓋掛工
(新設)</t>
    <rPh sb="0" eb="1">
      <t>フタ</t>
    </rPh>
    <rPh sb="1" eb="2">
      <t>カ</t>
    </rPh>
    <rPh sb="2" eb="3">
      <t>コウ</t>
    </rPh>
    <rPh sb="5" eb="7">
      <t>シンセツ</t>
    </rPh>
    <phoneticPr fontId="9"/>
  </si>
  <si>
    <t>枚</t>
    <rPh sb="0" eb="1">
      <t>マイ</t>
    </rPh>
    <phoneticPr fontId="9"/>
  </si>
  <si>
    <t>B1000×H1000</t>
    <phoneticPr fontId="9"/>
  </si>
  <si>
    <t>B1000×H1100</t>
    <phoneticPr fontId="9"/>
  </si>
  <si>
    <t>その1</t>
    <phoneticPr fontId="1"/>
  </si>
  <si>
    <t>第1工区</t>
    <rPh sb="0" eb="1">
      <t>ダイ</t>
    </rPh>
    <rPh sb="2" eb="4">
      <t>コウク</t>
    </rPh>
    <phoneticPr fontId="1"/>
  </si>
  <si>
    <t>合計延長</t>
    <rPh sb="0" eb="2">
      <t>ゴウケイ</t>
    </rPh>
    <rPh sb="2" eb="4">
      <t>エンチョウ</t>
    </rPh>
    <phoneticPr fontId="1"/>
  </si>
  <si>
    <t>調整Co</t>
    <rPh sb="0" eb="2">
      <t>チョウセイ</t>
    </rPh>
    <phoneticPr fontId="9"/>
  </si>
  <si>
    <t>B=1000用 ｺﾝｸﾘｰﾄ蓋</t>
    <rPh sb="6" eb="7">
      <t>ヨウ</t>
    </rPh>
    <rPh sb="14" eb="15">
      <t>フタ</t>
    </rPh>
    <phoneticPr fontId="9"/>
  </si>
  <si>
    <t>B=1000用 ｸﾞﾚｰﾁﾝグ蓋</t>
    <rPh sb="6" eb="7">
      <t>ヨウ</t>
    </rPh>
    <rPh sb="15" eb="16">
      <t>フタ</t>
    </rPh>
    <phoneticPr fontId="9"/>
  </si>
  <si>
    <t>L=1.0m(411Kg)</t>
    <phoneticPr fontId="9"/>
  </si>
  <si>
    <t>L=1.0m(143Kg)</t>
    <phoneticPr fontId="9"/>
  </si>
  <si>
    <t>As剥ぎ取り（1次）</t>
    <rPh sb="2" eb="3">
      <t>ハ</t>
    </rPh>
    <rPh sb="4" eb="5">
      <t>ト</t>
    </rPh>
    <rPh sb="8" eb="9">
      <t>ジ</t>
    </rPh>
    <phoneticPr fontId="1"/>
  </si>
  <si>
    <t>名　　　称</t>
    <rPh sb="0" eb="1">
      <t>ナ</t>
    </rPh>
    <rPh sb="4" eb="5">
      <t>ショウ</t>
    </rPh>
    <phoneticPr fontId="1"/>
  </si>
  <si>
    <t>数　量</t>
    <phoneticPr fontId="1"/>
  </si>
  <si>
    <t>計　算　式</t>
    <rPh sb="0" eb="1">
      <t>ケイ</t>
    </rPh>
    <rPh sb="2" eb="3">
      <t>サン</t>
    </rPh>
    <rPh sb="4" eb="5">
      <t>シキ</t>
    </rPh>
    <phoneticPr fontId="1"/>
  </si>
  <si>
    <t>実　施　数　量</t>
    <rPh sb="0" eb="1">
      <t>ジツ</t>
    </rPh>
    <rPh sb="2" eb="3">
      <t>シ</t>
    </rPh>
    <rPh sb="4" eb="5">
      <t>カズ</t>
    </rPh>
    <rPh sb="6" eb="7">
      <t>リョウ</t>
    </rPh>
    <phoneticPr fontId="1"/>
  </si>
  <si>
    <t>変　更　設　計</t>
    <rPh sb="0" eb="1">
      <t>ヘン</t>
    </rPh>
    <rPh sb="2" eb="3">
      <t>サラ</t>
    </rPh>
    <rPh sb="4" eb="5">
      <t>セツ</t>
    </rPh>
    <rPh sb="6" eb="7">
      <t>ケイ</t>
    </rPh>
    <phoneticPr fontId="1"/>
  </si>
  <si>
    <t>直接工事費</t>
    <rPh sb="0" eb="2">
      <t>チョクセツ</t>
    </rPh>
    <rPh sb="2" eb="5">
      <t>コウジヒ</t>
    </rPh>
    <phoneticPr fontId="1"/>
  </si>
  <si>
    <t>＊標準</t>
    <rPh sb="1" eb="3">
      <t>ヒョウジュン</t>
    </rPh>
    <phoneticPr fontId="1"/>
  </si>
  <si>
    <t>数量総括表</t>
    <rPh sb="0" eb="2">
      <t>スウリョウ</t>
    </rPh>
    <rPh sb="2" eb="5">
      <t>ソウカツヒョウ</t>
    </rPh>
    <phoneticPr fontId="1"/>
  </si>
  <si>
    <t>m3</t>
  </si>
  <si>
    <t>埋戻し</t>
    <rPh sb="0" eb="2">
      <t>ウメモド</t>
    </rPh>
    <phoneticPr fontId="1"/>
  </si>
  <si>
    <t>＊最大埋戻幅</t>
    <rPh sb="1" eb="3">
      <t>サイダイ</t>
    </rPh>
    <rPh sb="3" eb="5">
      <t>ウメモド</t>
    </rPh>
    <rPh sb="5" eb="6">
      <t>ハバ</t>
    </rPh>
    <phoneticPr fontId="1"/>
  </si>
  <si>
    <t>　　　1m以上4m未満</t>
    <rPh sb="5" eb="7">
      <t>イジョウ</t>
    </rPh>
    <rPh sb="9" eb="11">
      <t>ミマン</t>
    </rPh>
    <phoneticPr fontId="1"/>
  </si>
  <si>
    <t>ARC-40</t>
    <phoneticPr fontId="1"/>
  </si>
  <si>
    <t>転用土</t>
    <rPh sb="0" eb="2">
      <t>テンヨウ</t>
    </rPh>
    <rPh sb="2" eb="3">
      <t>ド</t>
    </rPh>
    <phoneticPr fontId="1"/>
  </si>
  <si>
    <t>購入土</t>
    <rPh sb="0" eb="2">
      <t>コウニュウ</t>
    </rPh>
    <rPh sb="2" eb="3">
      <t>ツチ</t>
    </rPh>
    <phoneticPr fontId="1"/>
  </si>
  <si>
    <t>　ARC-40</t>
    <phoneticPr fontId="1"/>
  </si>
  <si>
    <t>土砂等運搬</t>
    <rPh sb="0" eb="3">
      <t>ドシャトウ</t>
    </rPh>
    <rPh sb="3" eb="5">
      <t>ウンパン</t>
    </rPh>
    <phoneticPr fontId="1"/>
  </si>
  <si>
    <t>残土処分</t>
    <rPh sb="0" eb="2">
      <t>ザンド</t>
    </rPh>
    <rPh sb="2" eb="4">
      <t>ショブン</t>
    </rPh>
    <phoneticPr fontId="1"/>
  </si>
  <si>
    <t>〃</t>
    <phoneticPr fontId="1"/>
  </si>
  <si>
    <t>m2</t>
  </si>
  <si>
    <t>構造物撤去</t>
    <rPh sb="0" eb="3">
      <t>コウゾウブツ</t>
    </rPh>
    <rPh sb="3" eb="5">
      <t>テッキョ</t>
    </rPh>
    <phoneticPr fontId="1"/>
  </si>
  <si>
    <t>アスファルト</t>
    <phoneticPr fontId="1"/>
  </si>
  <si>
    <t>As切断　（1次）</t>
    <rPh sb="2" eb="4">
      <t>セツダン</t>
    </rPh>
    <rPh sb="7" eb="8">
      <t>ジ</t>
    </rPh>
    <phoneticPr fontId="1"/>
  </si>
  <si>
    <t>t=11cm</t>
    <phoneticPr fontId="1"/>
  </si>
  <si>
    <t>t=4</t>
    <phoneticPr fontId="1"/>
  </si>
  <si>
    <t>L=32.8-(1.03*2)</t>
    <phoneticPr fontId="1"/>
  </si>
  <si>
    <t>As舗装版切断（民地）</t>
    <rPh sb="2" eb="4">
      <t>ホソウ</t>
    </rPh>
    <rPh sb="4" eb="5">
      <t>バン</t>
    </rPh>
    <rPh sb="5" eb="7">
      <t>セツダン</t>
    </rPh>
    <rPh sb="8" eb="10">
      <t>ミンチ</t>
    </rPh>
    <phoneticPr fontId="1"/>
  </si>
  <si>
    <t>As舗装版剥取（民地）</t>
    <rPh sb="2" eb="4">
      <t>ホソウ</t>
    </rPh>
    <rPh sb="5" eb="6">
      <t>ハ</t>
    </rPh>
    <rPh sb="6" eb="7">
      <t>ト</t>
    </rPh>
    <rPh sb="8" eb="10">
      <t>ミンチ</t>
    </rPh>
    <phoneticPr fontId="1"/>
  </si>
  <si>
    <t>民地側（As舗装部）</t>
    <rPh sb="0" eb="2">
      <t>ミンチ</t>
    </rPh>
    <rPh sb="2" eb="3">
      <t>ガワ</t>
    </rPh>
    <rPh sb="6" eb="8">
      <t>ホソウ</t>
    </rPh>
    <rPh sb="8" eb="9">
      <t>ブ</t>
    </rPh>
    <phoneticPr fontId="1"/>
  </si>
  <si>
    <t>Co舗装         t=15cm</t>
    <rPh sb="2" eb="4">
      <t>ホソウ</t>
    </rPh>
    <phoneticPr fontId="1"/>
  </si>
  <si>
    <t>As殻運搬</t>
    <rPh sb="2" eb="3">
      <t>ガラ</t>
    </rPh>
    <rPh sb="3" eb="5">
      <t>ウンパン</t>
    </rPh>
    <phoneticPr fontId="1"/>
  </si>
  <si>
    <t>As殻処分</t>
    <rPh sb="2" eb="3">
      <t>ガラ</t>
    </rPh>
    <rPh sb="3" eb="5">
      <t>ショブン</t>
    </rPh>
    <phoneticPr fontId="1"/>
  </si>
  <si>
    <t>As殻運搬×2.35</t>
    <rPh sb="2" eb="3">
      <t>ガラ</t>
    </rPh>
    <rPh sb="3" eb="5">
      <t>ウンパン</t>
    </rPh>
    <phoneticPr fontId="1"/>
  </si>
  <si>
    <t>t</t>
    <phoneticPr fontId="1"/>
  </si>
  <si>
    <t>コンクリート</t>
    <phoneticPr fontId="1"/>
  </si>
  <si>
    <t>Co切断　</t>
    <rPh sb="2" eb="4">
      <t>セツダン</t>
    </rPh>
    <phoneticPr fontId="1"/>
  </si>
  <si>
    <t>t=15cm</t>
    <phoneticPr fontId="1"/>
  </si>
  <si>
    <t>Co舗装取壊し</t>
    <rPh sb="2" eb="4">
      <t>ホソウ</t>
    </rPh>
    <rPh sb="4" eb="6">
      <t>トリコワ</t>
    </rPh>
    <phoneticPr fontId="1"/>
  </si>
  <si>
    <t>Co構造物取壊し</t>
    <rPh sb="2" eb="5">
      <t>コウゾウブツ</t>
    </rPh>
    <rPh sb="5" eb="7">
      <t>トリコワ</t>
    </rPh>
    <phoneticPr fontId="1"/>
  </si>
  <si>
    <t>有筋（既設VSカルバート　PU3-300A 他)</t>
    <rPh sb="0" eb="2">
      <t>ユウキン</t>
    </rPh>
    <rPh sb="3" eb="5">
      <t>キセツ</t>
    </rPh>
    <rPh sb="22" eb="23">
      <t>ホカ</t>
    </rPh>
    <phoneticPr fontId="1"/>
  </si>
  <si>
    <t>構造物取壊し図より</t>
    <rPh sb="0" eb="3">
      <t>コウゾウブツ</t>
    </rPh>
    <rPh sb="3" eb="5">
      <t>トリコワ</t>
    </rPh>
    <rPh sb="6" eb="7">
      <t>ズ</t>
    </rPh>
    <phoneticPr fontId="1"/>
  </si>
  <si>
    <t>Co殻運搬</t>
    <rPh sb="2" eb="3">
      <t>ガラ</t>
    </rPh>
    <rPh sb="3" eb="5">
      <t>ウンパン</t>
    </rPh>
    <phoneticPr fontId="1"/>
  </si>
  <si>
    <t>排水構造物工</t>
    <rPh sb="0" eb="2">
      <t>ハイスイ</t>
    </rPh>
    <rPh sb="2" eb="5">
      <t>コウゾウブツ</t>
    </rPh>
    <rPh sb="5" eb="6">
      <t>コウ</t>
    </rPh>
    <phoneticPr fontId="1"/>
  </si>
  <si>
    <t>B1000-H1000</t>
    <phoneticPr fontId="1"/>
  </si>
  <si>
    <t>B1000-H1100</t>
    <phoneticPr fontId="1"/>
  </si>
  <si>
    <t>調整コンクリート</t>
    <rPh sb="0" eb="2">
      <t>チョウセイ</t>
    </rPh>
    <phoneticPr fontId="1"/>
  </si>
  <si>
    <t>数量計算書より</t>
    <rPh sb="0" eb="2">
      <t>スウリョウ</t>
    </rPh>
    <rPh sb="2" eb="5">
      <t>ケイサンショ</t>
    </rPh>
    <phoneticPr fontId="1"/>
  </si>
  <si>
    <t>枚</t>
    <rPh sb="0" eb="1">
      <t>マイ</t>
    </rPh>
    <phoneticPr fontId="1"/>
  </si>
  <si>
    <t>集水桝</t>
    <rPh sb="0" eb="3">
      <t>シュウスイマス</t>
    </rPh>
    <phoneticPr fontId="1"/>
  </si>
  <si>
    <t>基</t>
    <rPh sb="0" eb="1">
      <t>キ</t>
    </rPh>
    <phoneticPr fontId="1"/>
  </si>
  <si>
    <t>B600-L600-H600</t>
    <phoneticPr fontId="1"/>
  </si>
  <si>
    <t>U型側溝</t>
    <rPh sb="1" eb="2">
      <t>ガタ</t>
    </rPh>
    <rPh sb="2" eb="4">
      <t>ソッコウ</t>
    </rPh>
    <phoneticPr fontId="1"/>
  </si>
  <si>
    <t>擦り付け用</t>
    <rPh sb="0" eb="1">
      <t>ス</t>
    </rPh>
    <rPh sb="2" eb="3">
      <t>ツ</t>
    </rPh>
    <rPh sb="4" eb="5">
      <t>ヨウ</t>
    </rPh>
    <phoneticPr fontId="1"/>
  </si>
  <si>
    <t>計画平面図より</t>
    <rPh sb="0" eb="2">
      <t>ケイカク</t>
    </rPh>
    <rPh sb="2" eb="5">
      <t>ヘイメンズ</t>
    </rPh>
    <phoneticPr fontId="1"/>
  </si>
  <si>
    <t>U型側溝蓋</t>
    <rPh sb="1" eb="2">
      <t>ガタ</t>
    </rPh>
    <rPh sb="2" eb="4">
      <t>ソッコウ</t>
    </rPh>
    <rPh sb="4" eb="5">
      <t>フタ</t>
    </rPh>
    <phoneticPr fontId="1"/>
  </si>
  <si>
    <t>PU3-300用</t>
    <rPh sb="7" eb="8">
      <t>ヨウ</t>
    </rPh>
    <phoneticPr fontId="1"/>
  </si>
  <si>
    <t>PU3-300</t>
    <phoneticPr fontId="1"/>
  </si>
  <si>
    <t>下層路盤</t>
    <rPh sb="0" eb="4">
      <t>カソウロバン</t>
    </rPh>
    <phoneticPr fontId="1"/>
  </si>
  <si>
    <t>ARC-40 t=10cm</t>
    <phoneticPr fontId="1"/>
  </si>
  <si>
    <t>仮舗装・本舗装図より</t>
    <rPh sb="0" eb="3">
      <t>カリホソウ</t>
    </rPh>
    <rPh sb="4" eb="8">
      <t>ホンホソウズ</t>
    </rPh>
    <phoneticPr fontId="1"/>
  </si>
  <si>
    <t>ARC-40 t=35cm</t>
    <phoneticPr fontId="1"/>
  </si>
  <si>
    <t>M-40 t=26cm</t>
    <phoneticPr fontId="1"/>
  </si>
  <si>
    <t>仮舗装</t>
    <rPh sb="0" eb="3">
      <t>カリホソウ</t>
    </rPh>
    <phoneticPr fontId="1"/>
  </si>
  <si>
    <t>表層</t>
    <rPh sb="0" eb="2">
      <t>ヒョウソウ</t>
    </rPh>
    <phoneticPr fontId="1"/>
  </si>
  <si>
    <t>（車道部）</t>
    <rPh sb="1" eb="4">
      <t>シャドウブ</t>
    </rPh>
    <phoneticPr fontId="1"/>
  </si>
  <si>
    <t>コンクリート舗装</t>
    <rPh sb="6" eb="8">
      <t>ホソウ</t>
    </rPh>
    <phoneticPr fontId="1"/>
  </si>
  <si>
    <t>計算対象番号及び名称</t>
    <phoneticPr fontId="9"/>
  </si>
  <si>
    <t>測  点</t>
    <phoneticPr fontId="9"/>
  </si>
  <si>
    <t>距  離</t>
    <phoneticPr fontId="9"/>
  </si>
  <si>
    <t>厚  さ</t>
    <rPh sb="0" eb="1">
      <t>アツ</t>
    </rPh>
    <phoneticPr fontId="9"/>
  </si>
  <si>
    <t>平均厚さ</t>
    <rPh sb="0" eb="2">
      <t>ヘイキン</t>
    </rPh>
    <rPh sb="2" eb="3">
      <t>アツ</t>
    </rPh>
    <phoneticPr fontId="9"/>
  </si>
  <si>
    <t>面  積</t>
    <rPh sb="0" eb="1">
      <t>メン</t>
    </rPh>
    <rPh sb="3" eb="4">
      <t>セキ</t>
    </rPh>
    <phoneticPr fontId="9"/>
  </si>
  <si>
    <t>摘　要</t>
  </si>
  <si>
    <t>S0-3.77</t>
    <phoneticPr fontId="9"/>
  </si>
  <si>
    <t>面積計</t>
    <rPh sb="0" eb="2">
      <t>メンセキ</t>
    </rPh>
    <rPh sb="2" eb="3">
      <t>ケイ</t>
    </rPh>
    <phoneticPr fontId="9"/>
  </si>
  <si>
    <t>m2</t>
    <phoneticPr fontId="9"/>
  </si>
  <si>
    <t>体積計</t>
    <rPh sb="0" eb="2">
      <t>タイセキ</t>
    </rPh>
    <rPh sb="2" eb="3">
      <t>ケイ</t>
    </rPh>
    <phoneticPr fontId="9"/>
  </si>
  <si>
    <t>（民地部）Co舗装部</t>
    <rPh sb="1" eb="4">
      <t>ミンチブ</t>
    </rPh>
    <rPh sb="7" eb="10">
      <t>ホソウブ</t>
    </rPh>
    <phoneticPr fontId="1"/>
  </si>
  <si>
    <t>（民地部）As舗装部</t>
    <rPh sb="1" eb="4">
      <t>ミンチブ</t>
    </rPh>
    <rPh sb="7" eb="10">
      <t>ホソウブ</t>
    </rPh>
    <phoneticPr fontId="1"/>
  </si>
  <si>
    <t>　　　　　　2次製品</t>
    <rPh sb="7" eb="8">
      <t>ジ</t>
    </rPh>
    <rPh sb="8" eb="10">
      <t>セイヒン</t>
    </rPh>
    <phoneticPr fontId="1"/>
  </si>
  <si>
    <t>18-8-25</t>
    <phoneticPr fontId="1"/>
  </si>
  <si>
    <t>割付図より 調整品含む</t>
    <rPh sb="0" eb="3">
      <t>ワリツケズ</t>
    </rPh>
    <rPh sb="6" eb="9">
      <t>チョウセイヒン</t>
    </rPh>
    <rPh sb="9" eb="10">
      <t>フク</t>
    </rPh>
    <phoneticPr fontId="1"/>
  </si>
  <si>
    <t>蓋　コンクリート</t>
    <rPh sb="0" eb="1">
      <t>フタ</t>
    </rPh>
    <phoneticPr fontId="1"/>
  </si>
  <si>
    <t>蓋　グレーチング</t>
    <rPh sb="0" eb="1">
      <t>フタ</t>
    </rPh>
    <phoneticPr fontId="1"/>
  </si>
  <si>
    <t>1000*1000</t>
    <phoneticPr fontId="1"/>
  </si>
  <si>
    <t>1090*995</t>
    <phoneticPr fontId="1"/>
  </si>
  <si>
    <t>ARC-40 t=25cm</t>
    <phoneticPr fontId="1"/>
  </si>
  <si>
    <t>m3</t>
    <phoneticPr fontId="1"/>
  </si>
  <si>
    <t>t</t>
    <phoneticPr fontId="1"/>
  </si>
  <si>
    <t>区画線工</t>
    <rPh sb="0" eb="4">
      <t>クカクセンコウ</t>
    </rPh>
    <phoneticPr fontId="1"/>
  </si>
  <si>
    <t>外側線設置図より</t>
    <rPh sb="0" eb="3">
      <t>ガイソクセン</t>
    </rPh>
    <rPh sb="3" eb="5">
      <t>セッチ</t>
    </rPh>
    <rPh sb="5" eb="6">
      <t>ズ</t>
    </rPh>
    <phoneticPr fontId="1"/>
  </si>
  <si>
    <t>下層路盤　　t=25cm</t>
    <rPh sb="0" eb="4">
      <t>カソウロバン</t>
    </rPh>
    <phoneticPr fontId="1"/>
  </si>
  <si>
    <t>⑨密粒度As t=5cm</t>
    <rPh sb="1" eb="4">
      <t>ミツリュウド</t>
    </rPh>
    <phoneticPr fontId="1"/>
  </si>
  <si>
    <t>t=4cm</t>
    <phoneticPr fontId="1"/>
  </si>
  <si>
    <t>1次　t=4cm  31.66×0.04</t>
    <rPh sb="1" eb="2">
      <t>ジ</t>
    </rPh>
    <phoneticPr fontId="1"/>
  </si>
  <si>
    <t>Σ</t>
    <phoneticPr fontId="1"/>
  </si>
  <si>
    <t>※無筋</t>
    <rPh sb="1" eb="3">
      <t>ムキン</t>
    </rPh>
    <phoneticPr fontId="1"/>
  </si>
  <si>
    <t>※有筋</t>
    <rPh sb="1" eb="3">
      <t>ユウキン</t>
    </rPh>
    <phoneticPr fontId="1"/>
  </si>
  <si>
    <t>無筋</t>
    <rPh sb="0" eb="2">
      <t>ムキン</t>
    </rPh>
    <phoneticPr fontId="1"/>
  </si>
  <si>
    <t>有筋</t>
    <rPh sb="0" eb="2">
      <t>ユウキン</t>
    </rPh>
    <phoneticPr fontId="1"/>
  </si>
  <si>
    <t>グレーチング蓋(枠内寸法600*600用)T-25</t>
    <rPh sb="6" eb="7">
      <t>フタ</t>
    </rPh>
    <rPh sb="8" eb="12">
      <t>ワクナイスンポウ</t>
    </rPh>
    <rPh sb="19" eb="20">
      <t>ヨウ</t>
    </rPh>
    <phoneticPr fontId="1"/>
  </si>
  <si>
    <t>18-8-40 t=15cm</t>
    <phoneticPr fontId="1"/>
  </si>
  <si>
    <t>（民地部）</t>
    <rPh sb="1" eb="2">
      <t>タミ</t>
    </rPh>
    <rPh sb="2" eb="3">
      <t>チ</t>
    </rPh>
    <rPh sb="3" eb="4">
      <t>ブ</t>
    </rPh>
    <phoneticPr fontId="1"/>
  </si>
  <si>
    <t>民地部</t>
    <rPh sb="0" eb="1">
      <t>タミ</t>
    </rPh>
    <rPh sb="1" eb="2">
      <t>チ</t>
    </rPh>
    <rPh sb="2" eb="3">
      <t>ブ</t>
    </rPh>
    <phoneticPr fontId="1"/>
  </si>
  <si>
    <t>図面より</t>
    <rPh sb="0" eb="2">
      <t>ズメン</t>
    </rPh>
    <phoneticPr fontId="1"/>
  </si>
  <si>
    <t>道路部</t>
    <rPh sb="0" eb="2">
      <t>ドウロ</t>
    </rPh>
    <rPh sb="2" eb="3">
      <t>ブ</t>
    </rPh>
    <phoneticPr fontId="1"/>
  </si>
  <si>
    <t>（車道部）</t>
    <rPh sb="1" eb="3">
      <t>シャドウ</t>
    </rPh>
    <rPh sb="3" eb="4">
      <t>ブ</t>
    </rPh>
    <phoneticPr fontId="1"/>
  </si>
  <si>
    <t>W15cm  白　実線</t>
    <rPh sb="7" eb="8">
      <t>シロ</t>
    </rPh>
    <rPh sb="9" eb="11">
      <t>ジッセン</t>
    </rPh>
    <phoneticPr fontId="1"/>
  </si>
  <si>
    <t>◎自由勾配側溝数量集計表 B1000</t>
    <rPh sb="1" eb="5">
      <t>ジユウコウバイ</t>
    </rPh>
    <rPh sb="5" eb="7">
      <t>ソッコウ</t>
    </rPh>
    <rPh sb="7" eb="9">
      <t>スウリョウ</t>
    </rPh>
    <rPh sb="9" eb="11">
      <t>シュウケイ</t>
    </rPh>
    <rPh sb="11" eb="12">
      <t>オモテ</t>
    </rPh>
    <phoneticPr fontId="9"/>
  </si>
  <si>
    <t>自由勾配側溝　調整品③</t>
    <rPh sb="7" eb="9">
      <t>チョウセイ</t>
    </rPh>
    <rPh sb="9" eb="10">
      <t>ヒン</t>
    </rPh>
    <phoneticPr fontId="9"/>
  </si>
  <si>
    <t>自由勾配側溝　調整品②</t>
    <rPh sb="7" eb="9">
      <t>チョウセイ</t>
    </rPh>
    <rPh sb="9" eb="10">
      <t>ヒン</t>
    </rPh>
    <phoneticPr fontId="9"/>
  </si>
  <si>
    <t>自由勾配側溝　調整品①</t>
    <rPh sb="7" eb="9">
      <t>チョウセイ</t>
    </rPh>
    <rPh sb="9" eb="10">
      <t>ヒン</t>
    </rPh>
    <phoneticPr fontId="9"/>
  </si>
  <si>
    <t>自由勾配側溝</t>
    <phoneticPr fontId="9"/>
  </si>
  <si>
    <t>自由勾配側溝B1000-H1000 調整コンクリート</t>
    <phoneticPr fontId="9"/>
  </si>
  <si>
    <t>自由勾配側溝B1000-H1100 調整コンクリート</t>
    <phoneticPr fontId="9"/>
  </si>
  <si>
    <t>自由勾配側溝側溝</t>
    <rPh sb="6" eb="8">
      <t>ソッコウ</t>
    </rPh>
    <phoneticPr fontId="1"/>
  </si>
  <si>
    <t>t= 4cm</t>
    <phoneticPr fontId="1"/>
  </si>
  <si>
    <t>仮設工</t>
    <rPh sb="0" eb="2">
      <t>カセツ</t>
    </rPh>
    <rPh sb="2" eb="3">
      <t>コウ</t>
    </rPh>
    <phoneticPr fontId="1"/>
  </si>
  <si>
    <t>ポンプ設置</t>
    <rPh sb="3" eb="5">
      <t>セッチ</t>
    </rPh>
    <phoneticPr fontId="1"/>
  </si>
  <si>
    <t>箇所</t>
    <rPh sb="0" eb="2">
      <t>カショ</t>
    </rPh>
    <phoneticPr fontId="1"/>
  </si>
  <si>
    <t>ポンプ運転</t>
    <rPh sb="3" eb="5">
      <t>ウンテン</t>
    </rPh>
    <phoneticPr fontId="1"/>
  </si>
  <si>
    <t>日</t>
    <rPh sb="0" eb="1">
      <t>ニチ</t>
    </rPh>
    <phoneticPr fontId="1"/>
  </si>
  <si>
    <t>日数算出表より</t>
    <rPh sb="0" eb="2">
      <t>ニッスウ</t>
    </rPh>
    <rPh sb="2" eb="4">
      <t>サンシュツ</t>
    </rPh>
    <rPh sb="4" eb="5">
      <t>ヒョウ</t>
    </rPh>
    <phoneticPr fontId="1"/>
  </si>
  <si>
    <t>交通誘導員B</t>
    <rPh sb="0" eb="5">
      <t>コウツウユウドウイン</t>
    </rPh>
    <phoneticPr fontId="1"/>
  </si>
  <si>
    <t>人日</t>
    <rPh sb="0" eb="2">
      <t>ニンニチ</t>
    </rPh>
    <phoneticPr fontId="1"/>
  </si>
  <si>
    <t>敷き鉄板設置・撤去</t>
    <rPh sb="0" eb="1">
      <t>シ</t>
    </rPh>
    <rPh sb="2" eb="4">
      <t>テッパン</t>
    </rPh>
    <rPh sb="4" eb="6">
      <t>セッチ</t>
    </rPh>
    <rPh sb="7" eb="9">
      <t>テッキョ</t>
    </rPh>
    <phoneticPr fontId="1"/>
  </si>
  <si>
    <t>下記より 12枚</t>
    <rPh sb="0" eb="2">
      <t>カキ</t>
    </rPh>
    <rPh sb="7" eb="8">
      <t>マイ</t>
    </rPh>
    <phoneticPr fontId="1"/>
  </si>
  <si>
    <t>12枚×1.524×3.048=55.74</t>
    <rPh sb="2" eb="3">
      <t>マイ</t>
    </rPh>
    <phoneticPr fontId="1"/>
  </si>
  <si>
    <t>敷き鉄板賃料</t>
    <rPh sb="0" eb="1">
      <t>シ</t>
    </rPh>
    <rPh sb="2" eb="4">
      <t>テッパン</t>
    </rPh>
    <rPh sb="4" eb="6">
      <t>チンリョウ</t>
    </rPh>
    <phoneticPr fontId="1"/>
  </si>
  <si>
    <t>W=6ｍ×3箇所 ⇒18m</t>
    <rPh sb="6" eb="8">
      <t>カショ</t>
    </rPh>
    <phoneticPr fontId="1"/>
  </si>
  <si>
    <t>18m÷1.5=12枚</t>
    <rPh sb="10" eb="11">
      <t>マイ</t>
    </rPh>
    <phoneticPr fontId="1"/>
  </si>
  <si>
    <t>運搬費</t>
    <rPh sb="0" eb="3">
      <t>ウンパンヒ</t>
    </rPh>
    <phoneticPr fontId="1"/>
  </si>
  <si>
    <t>仮設材等の運搬</t>
    <rPh sb="0" eb="3">
      <t>カセツザイ</t>
    </rPh>
    <rPh sb="3" eb="4">
      <t>トウ</t>
    </rPh>
    <rPh sb="5" eb="7">
      <t>ウンパン</t>
    </rPh>
    <phoneticPr fontId="1"/>
  </si>
  <si>
    <t>12枚×0.802t×2=19.248</t>
    <rPh sb="2" eb="3">
      <t>マイ</t>
    </rPh>
    <phoneticPr fontId="1"/>
  </si>
  <si>
    <t>仮設材等の積込み取卸し費</t>
    <rPh sb="0" eb="4">
      <t>カセツザイトウ</t>
    </rPh>
    <rPh sb="5" eb="7">
      <t>ツミコ</t>
    </rPh>
    <rPh sb="8" eb="9">
      <t>トリ</t>
    </rPh>
    <rPh sb="9" eb="10">
      <t>オロ</t>
    </rPh>
    <rPh sb="11" eb="12">
      <t>ヒ</t>
    </rPh>
    <phoneticPr fontId="1"/>
  </si>
  <si>
    <t>12枚×0.802t=9.624</t>
    <rPh sb="2" eb="3">
      <t>マイ</t>
    </rPh>
    <phoneticPr fontId="1"/>
  </si>
  <si>
    <t>表層　　　　t=5cm</t>
    <rPh sb="0" eb="2">
      <t>ヒョウソウ</t>
    </rPh>
    <phoneticPr fontId="1"/>
  </si>
  <si>
    <t>舗装切断図 より</t>
    <rPh sb="0" eb="2">
      <t>ホソウ</t>
    </rPh>
    <rPh sb="2" eb="5">
      <t>セツダンズ</t>
    </rPh>
    <phoneticPr fontId="1"/>
  </si>
  <si>
    <t>L=54.8-(1.32*2)</t>
    <phoneticPr fontId="1"/>
  </si>
  <si>
    <t>20.0-(0.97*2)</t>
    <phoneticPr fontId="1"/>
  </si>
  <si>
    <t>中心延長L=51.6m</t>
    <rPh sb="0" eb="4">
      <t>チュウシンエンチョウ</t>
    </rPh>
    <phoneticPr fontId="1"/>
  </si>
  <si>
    <t>自由勾配側溝　調整品㉕</t>
    <rPh sb="7" eb="9">
      <t>チョウセイ</t>
    </rPh>
    <rPh sb="9" eb="10">
      <t>ヒン</t>
    </rPh>
    <phoneticPr fontId="9"/>
  </si>
  <si>
    <t>自由勾配側溝　調整品㉖</t>
    <rPh sb="0" eb="4">
      <t>ジユウコウバイ</t>
    </rPh>
    <rPh sb="4" eb="6">
      <t>ソッコウ</t>
    </rPh>
    <rPh sb="7" eb="9">
      <t>チョウセイ</t>
    </rPh>
    <rPh sb="9" eb="10">
      <t>ヒン</t>
    </rPh>
    <phoneticPr fontId="9"/>
  </si>
  <si>
    <t>SNO.0-1.77</t>
    <phoneticPr fontId="9"/>
  </si>
  <si>
    <t>1次　t=11cm  68.85×0.11</t>
    <rPh sb="1" eb="2">
      <t>ジ</t>
    </rPh>
    <phoneticPr fontId="1"/>
  </si>
  <si>
    <t>17.54×0.15</t>
    <phoneticPr fontId="1"/>
  </si>
  <si>
    <t>無筋 2.63×2.35</t>
    <rPh sb="0" eb="2">
      <t>ムキン</t>
    </rPh>
    <phoneticPr fontId="1"/>
  </si>
  <si>
    <t>有筋 28.36×2.50</t>
    <rPh sb="0" eb="2">
      <t>ユウキン</t>
    </rPh>
    <phoneticPr fontId="1"/>
  </si>
  <si>
    <t>仮舗装・本舗装図より 21.90</t>
    <rPh sb="0" eb="3">
      <t>カリホソウ</t>
    </rPh>
    <rPh sb="4" eb="8">
      <t>ホンホソウズ</t>
    </rPh>
    <phoneticPr fontId="1"/>
  </si>
  <si>
    <t>（民地部）21.90*0.15</t>
    <rPh sb="1" eb="2">
      <t>タミ</t>
    </rPh>
    <rPh sb="2" eb="3">
      <t>チ</t>
    </rPh>
    <rPh sb="3" eb="4">
      <t>ブ</t>
    </rPh>
    <phoneticPr fontId="1"/>
  </si>
  <si>
    <t>（床堀‐転用土）</t>
    <rPh sb="1" eb="3">
      <t>トコホリ</t>
    </rPh>
    <rPh sb="4" eb="6">
      <t>テンヨウ</t>
    </rPh>
    <rPh sb="6" eb="7">
      <t>ツチ</t>
    </rPh>
    <phoneticPr fontId="1"/>
  </si>
  <si>
    <t>（147.62‐47.92/0.9）</t>
    <phoneticPr fontId="1"/>
  </si>
  <si>
    <t>SNO.0</t>
    <phoneticPr fontId="9"/>
  </si>
  <si>
    <t>SNO.4</t>
    <phoneticPr fontId="1"/>
  </si>
  <si>
    <t>W45cm  白　実線</t>
    <rPh sb="7" eb="8">
      <t>シロ</t>
    </rPh>
    <rPh sb="9" eb="11">
      <t>ジッセン</t>
    </rPh>
    <phoneticPr fontId="1"/>
  </si>
  <si>
    <t>⑧密粒度As t=5cm</t>
    <rPh sb="1" eb="4">
      <t>ミツリュウド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</si>
</sst>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.00_ "/>
    <numFmt numFmtId="177" formatCode="0.0_ "/>
    <numFmt numFmtId="178" formatCode="0_ "/>
    <numFmt numFmtId="179" formatCode="0.000"/>
    <numFmt numFmtId="180" formatCode="0.000_);[Red]\(0.000\)"/>
    <numFmt numFmtId="181" formatCode="0.00_);[Red]\(0.00\)"/>
    <numFmt numFmtId="182" formatCode="0.0000_);[Red]\(0.0000\)"/>
  </numFmts>
  <fonts count="1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2"/>
      <name val="ＭＳ 明朝"/>
      <family val="1"/>
    </font>
    <font>
      <sz val="12"/>
      <color indexed="8"/>
      <name val="ＭＳ 明朝"/>
      <family val="1"/>
    </font>
    <font>
      <sz val="8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9"/>
        <bgColor indexed="8"/>
      </patternFill>
    </fill>
  </fills>
  <borders count="6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>
      <alignment vertical="center"/>
    </xf>
  </cellStyleXfs>
  <cellXfs count="38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2" xfId="0" applyBorder="1">
      <alignment vertical="center"/>
    </xf>
    <xf numFmtId="49" fontId="0" fillId="0" borderId="4" xfId="0" applyNumberFormat="1" applyBorder="1">
      <alignment vertical="center"/>
    </xf>
    <xf numFmtId="49" fontId="0" fillId="0" borderId="5" xfId="0" applyNumberFormat="1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49" fontId="0" fillId="0" borderId="0" xfId="0" applyNumberFormat="1" applyBorder="1">
      <alignment vertical="center"/>
    </xf>
    <xf numFmtId="2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top"/>
    </xf>
    <xf numFmtId="0" fontId="7" fillId="0" borderId="1" xfId="0" applyFont="1" applyBorder="1" applyAlignment="1">
      <alignment horizontal="center" vertical="center"/>
    </xf>
    <xf numFmtId="176" fontId="11" fillId="0" borderId="1" xfId="0" applyNumberFormat="1" applyFont="1" applyBorder="1">
      <alignment vertical="center"/>
    </xf>
    <xf numFmtId="176" fontId="7" fillId="0" borderId="1" xfId="0" applyNumberFormat="1" applyFont="1" applyBorder="1">
      <alignment vertical="center"/>
    </xf>
    <xf numFmtId="0" fontId="7" fillId="0" borderId="1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6" xfId="0" applyFont="1" applyBorder="1">
      <alignment vertical="center"/>
    </xf>
    <xf numFmtId="0" fontId="7" fillId="0" borderId="17" xfId="0" applyFont="1" applyBorder="1">
      <alignment vertical="center"/>
    </xf>
    <xf numFmtId="0" fontId="7" fillId="0" borderId="18" xfId="0" applyFont="1" applyBorder="1">
      <alignment vertical="center"/>
    </xf>
    <xf numFmtId="0" fontId="7" fillId="0" borderId="19" xfId="0" applyFont="1" applyBorder="1" applyAlignment="1">
      <alignment horizontal="center" vertical="center"/>
    </xf>
    <xf numFmtId="176" fontId="11" fillId="2" borderId="16" xfId="0" applyNumberFormat="1" applyFont="1" applyFill="1" applyBorder="1" applyProtection="1">
      <alignment vertical="center"/>
      <protection locked="0"/>
    </xf>
    <xf numFmtId="176" fontId="7" fillId="0" borderId="16" xfId="0" applyNumberFormat="1" applyFont="1" applyBorder="1">
      <alignment vertical="center"/>
    </xf>
    <xf numFmtId="0" fontId="7" fillId="0" borderId="20" xfId="0" applyFont="1" applyBorder="1">
      <alignment vertical="center"/>
    </xf>
    <xf numFmtId="0" fontId="7" fillId="0" borderId="21" xfId="0" applyFont="1" applyBorder="1">
      <alignment vertical="center"/>
    </xf>
    <xf numFmtId="0" fontId="7" fillId="0" borderId="22" xfId="0" applyFont="1" applyBorder="1">
      <alignment vertical="center"/>
    </xf>
    <xf numFmtId="0" fontId="7" fillId="0" borderId="23" xfId="0" applyFont="1" applyBorder="1" applyAlignment="1">
      <alignment horizontal="center" vertical="center"/>
    </xf>
    <xf numFmtId="176" fontId="11" fillId="2" borderId="20" xfId="0" applyNumberFormat="1" applyFont="1" applyFill="1" applyBorder="1" applyProtection="1">
      <alignment vertical="center"/>
      <protection locked="0"/>
    </xf>
    <xf numFmtId="176" fontId="7" fillId="0" borderId="20" xfId="0" applyNumberFormat="1" applyFont="1" applyBorder="1">
      <alignment vertical="center"/>
    </xf>
    <xf numFmtId="177" fontId="7" fillId="0" borderId="20" xfId="0" applyNumberFormat="1" applyFont="1" applyBorder="1">
      <alignment vertical="center"/>
    </xf>
    <xf numFmtId="0" fontId="7" fillId="2" borderId="1" xfId="0" applyFont="1" applyFill="1" applyBorder="1">
      <alignment vertical="center"/>
    </xf>
    <xf numFmtId="0" fontId="7" fillId="0" borderId="24" xfId="0" applyFont="1" applyBorder="1">
      <alignment vertical="center"/>
    </xf>
    <xf numFmtId="0" fontId="7" fillId="0" borderId="25" xfId="0" applyFont="1" applyBorder="1">
      <alignment vertical="center"/>
    </xf>
    <xf numFmtId="0" fontId="7" fillId="0" borderId="26" xfId="0" applyFont="1" applyBorder="1">
      <alignment vertical="center"/>
    </xf>
    <xf numFmtId="0" fontId="7" fillId="0" borderId="27" xfId="0" applyFont="1" applyBorder="1" applyAlignment="1">
      <alignment horizontal="center" vertical="center"/>
    </xf>
    <xf numFmtId="176" fontId="11" fillId="2" borderId="28" xfId="0" applyNumberFormat="1" applyFont="1" applyFill="1" applyBorder="1" applyProtection="1">
      <alignment vertical="center"/>
      <protection locked="0"/>
    </xf>
    <xf numFmtId="177" fontId="7" fillId="0" borderId="24" xfId="0" applyNumberFormat="1" applyFont="1" applyBorder="1">
      <alignment vertical="center"/>
    </xf>
    <xf numFmtId="0" fontId="7" fillId="0" borderId="29" xfId="0" applyFont="1" applyBorder="1">
      <alignment vertical="center"/>
    </xf>
    <xf numFmtId="0" fontId="7" fillId="0" borderId="29" xfId="0" applyFont="1" applyBorder="1" applyAlignment="1">
      <alignment horizontal="center" vertical="center"/>
    </xf>
    <xf numFmtId="176" fontId="11" fillId="2" borderId="18" xfId="0" applyNumberFormat="1" applyFont="1" applyFill="1" applyBorder="1" applyProtection="1">
      <alignment vertical="center"/>
      <protection locked="0"/>
    </xf>
    <xf numFmtId="176" fontId="11" fillId="2" borderId="29" xfId="0" applyNumberFormat="1" applyFont="1" applyFill="1" applyBorder="1" applyProtection="1">
      <alignment vertical="center"/>
      <protection locked="0"/>
    </xf>
    <xf numFmtId="177" fontId="7" fillId="0" borderId="29" xfId="0" applyNumberFormat="1" applyFont="1" applyBorder="1">
      <alignment vertical="center"/>
    </xf>
    <xf numFmtId="176" fontId="7" fillId="0" borderId="0" xfId="0" applyNumberFormat="1" applyFont="1">
      <alignment vertical="center"/>
    </xf>
    <xf numFmtId="0" fontId="7" fillId="0" borderId="30" xfId="0" applyFont="1" applyBorder="1">
      <alignment vertical="center"/>
    </xf>
    <xf numFmtId="0" fontId="7" fillId="0" borderId="28" xfId="0" applyFont="1" applyBorder="1">
      <alignment vertical="center"/>
    </xf>
    <xf numFmtId="0" fontId="7" fillId="0" borderId="31" xfId="0" applyFont="1" applyBorder="1" applyAlignment="1">
      <alignment horizontal="center" vertical="center"/>
    </xf>
    <xf numFmtId="177" fontId="7" fillId="0" borderId="32" xfId="0" applyNumberFormat="1" applyFont="1" applyBorder="1">
      <alignment vertical="center"/>
    </xf>
    <xf numFmtId="0" fontId="7" fillId="0" borderId="33" xfId="0" applyFont="1" applyBorder="1">
      <alignment vertical="center"/>
    </xf>
    <xf numFmtId="0" fontId="7" fillId="0" borderId="34" xfId="0" applyFont="1" applyBorder="1">
      <alignment vertical="center"/>
    </xf>
    <xf numFmtId="177" fontId="7" fillId="0" borderId="34" xfId="0" applyNumberFormat="1" applyFont="1" applyBorder="1">
      <alignment vertical="center"/>
    </xf>
    <xf numFmtId="0" fontId="7" fillId="0" borderId="16" xfId="0" applyFont="1" applyBorder="1" applyAlignment="1">
      <alignment horizontal="center" vertical="center"/>
    </xf>
    <xf numFmtId="177" fontId="7" fillId="0" borderId="16" xfId="0" applyNumberFormat="1" applyFont="1" applyBorder="1">
      <alignment vertical="center"/>
    </xf>
    <xf numFmtId="0" fontId="7" fillId="0" borderId="20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7" fillId="0" borderId="15" xfId="0" applyFont="1" applyBorder="1">
      <alignment vertical="center"/>
    </xf>
    <xf numFmtId="49" fontId="7" fillId="0" borderId="3" xfId="0" applyNumberFormat="1" applyFont="1" applyBorder="1">
      <alignment vertical="center"/>
    </xf>
    <xf numFmtId="176" fontId="11" fillId="2" borderId="1" xfId="0" applyNumberFormat="1" applyFont="1" applyFill="1" applyBorder="1" applyProtection="1">
      <alignment vertical="center"/>
      <protection locked="0"/>
    </xf>
    <xf numFmtId="0" fontId="7" fillId="0" borderId="35" xfId="0" applyFont="1" applyBorder="1" applyAlignment="1">
      <alignment horizontal="center" vertical="center"/>
    </xf>
    <xf numFmtId="178" fontId="11" fillId="0" borderId="12" xfId="0" applyNumberFormat="1" applyFont="1" applyBorder="1">
      <alignment vertical="center"/>
    </xf>
    <xf numFmtId="178" fontId="7" fillId="0" borderId="29" xfId="0" applyNumberFormat="1" applyFont="1" applyBorder="1" applyAlignment="1">
      <alignment horizontal="right" vertical="center"/>
    </xf>
    <xf numFmtId="178" fontId="11" fillId="0" borderId="24" xfId="0" applyNumberFormat="1" applyFont="1" applyBorder="1">
      <alignment vertical="center"/>
    </xf>
    <xf numFmtId="178" fontId="7" fillId="0" borderId="20" xfId="0" applyNumberFormat="1" applyFont="1" applyBorder="1">
      <alignment vertical="center"/>
    </xf>
    <xf numFmtId="0" fontId="11" fillId="0" borderId="37" xfId="0" applyFont="1" applyBorder="1">
      <alignment vertical="center"/>
    </xf>
    <xf numFmtId="0" fontId="7" fillId="0" borderId="38" xfId="0" applyFont="1" applyBorder="1">
      <alignment vertical="center"/>
    </xf>
    <xf numFmtId="178" fontId="7" fillId="0" borderId="24" xfId="0" applyNumberFormat="1" applyFont="1" applyBorder="1">
      <alignment vertical="center"/>
    </xf>
    <xf numFmtId="0" fontId="7" fillId="0" borderId="32" xfId="0" applyFont="1" applyBorder="1">
      <alignment vertical="center"/>
    </xf>
    <xf numFmtId="178" fontId="11" fillId="0" borderId="28" xfId="0" applyNumberFormat="1" applyFont="1" applyBorder="1">
      <alignment vertical="center"/>
    </xf>
    <xf numFmtId="178" fontId="7" fillId="0" borderId="28" xfId="0" applyNumberFormat="1" applyFont="1" applyBorder="1">
      <alignment vertical="center"/>
    </xf>
    <xf numFmtId="176" fontId="11" fillId="0" borderId="1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13" fillId="0" borderId="8" xfId="0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0" fontId="13" fillId="0" borderId="30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5" fillId="0" borderId="0" xfId="0" applyFont="1" applyAlignment="1"/>
    <xf numFmtId="0" fontId="16" fillId="3" borderId="45" xfId="0" applyFont="1" applyFill="1" applyBorder="1" applyAlignment="1">
      <alignment horizontal="center" vertical="center"/>
    </xf>
    <xf numFmtId="181" fontId="16" fillId="3" borderId="46" xfId="0" applyNumberFormat="1" applyFont="1" applyFill="1" applyBorder="1" applyAlignment="1">
      <alignment horizontal="center" vertical="center"/>
    </xf>
    <xf numFmtId="180" fontId="16" fillId="3" borderId="46" xfId="0" applyNumberFormat="1" applyFont="1" applyFill="1" applyBorder="1" applyAlignment="1">
      <alignment horizontal="center" vertical="center"/>
    </xf>
    <xf numFmtId="182" fontId="16" fillId="3" borderId="46" xfId="0" applyNumberFormat="1" applyFont="1" applyFill="1" applyBorder="1" applyAlignment="1">
      <alignment horizontal="center" vertical="center"/>
    </xf>
    <xf numFmtId="0" fontId="16" fillId="3" borderId="47" xfId="0" applyFont="1" applyFill="1" applyBorder="1" applyAlignment="1">
      <alignment horizontal="center" vertical="center"/>
    </xf>
    <xf numFmtId="181" fontId="16" fillId="3" borderId="49" xfId="0" applyNumberFormat="1" applyFont="1" applyFill="1" applyBorder="1" applyAlignment="1">
      <alignment horizontal="right"/>
    </xf>
    <xf numFmtId="180" fontId="16" fillId="3" borderId="50" xfId="0" applyNumberFormat="1" applyFont="1" applyFill="1" applyBorder="1" applyAlignment="1" applyProtection="1">
      <protection locked="0"/>
    </xf>
    <xf numFmtId="182" fontId="16" fillId="3" borderId="51" xfId="0" applyNumberFormat="1" applyFont="1" applyFill="1" applyBorder="1" applyAlignment="1"/>
    <xf numFmtId="180" fontId="16" fillId="3" borderId="51" xfId="0" applyNumberFormat="1" applyFont="1" applyFill="1" applyBorder="1" applyAlignment="1"/>
    <xf numFmtId="180" fontId="16" fillId="3" borderId="49" xfId="0" applyNumberFormat="1" applyFont="1" applyFill="1" applyBorder="1" applyAlignment="1"/>
    <xf numFmtId="180" fontId="16" fillId="3" borderId="56" xfId="0" applyNumberFormat="1" applyFont="1" applyFill="1" applyBorder="1" applyAlignment="1" applyProtection="1">
      <protection locked="0"/>
    </xf>
    <xf numFmtId="181" fontId="16" fillId="3" borderId="58" xfId="0" applyNumberFormat="1" applyFont="1" applyFill="1" applyBorder="1" applyAlignment="1"/>
    <xf numFmtId="180" fontId="16" fillId="3" borderId="59" xfId="0" applyNumberFormat="1" applyFont="1" applyFill="1" applyBorder="1" applyAlignment="1"/>
    <xf numFmtId="182" fontId="16" fillId="3" borderId="58" xfId="0" applyNumberFormat="1" applyFont="1" applyFill="1" applyBorder="1" applyAlignment="1"/>
    <xf numFmtId="180" fontId="16" fillId="3" borderId="58" xfId="0" applyNumberFormat="1" applyFont="1" applyFill="1" applyBorder="1" applyAlignment="1"/>
    <xf numFmtId="181" fontId="15" fillId="0" borderId="0" xfId="0" applyNumberFormat="1" applyFont="1" applyAlignment="1"/>
    <xf numFmtId="180" fontId="15" fillId="0" borderId="0" xfId="0" applyNumberFormat="1" applyFont="1" applyAlignment="1"/>
    <xf numFmtId="182" fontId="15" fillId="0" borderId="0" xfId="0" applyNumberFormat="1" applyFont="1" applyAlignment="1">
      <alignment horizontal="distributed"/>
    </xf>
    <xf numFmtId="0" fontId="15" fillId="0" borderId="61" xfId="0" applyFont="1" applyBorder="1" applyAlignment="1"/>
    <xf numFmtId="182" fontId="15" fillId="0" borderId="0" xfId="0" applyNumberFormat="1" applyFont="1" applyAlignment="1"/>
    <xf numFmtId="0" fontId="13" fillId="0" borderId="8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vertical="center"/>
    </xf>
    <xf numFmtId="0" fontId="5" fillId="0" borderId="39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30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30" xfId="0" applyBorder="1" applyAlignment="1">
      <alignment vertical="center"/>
    </xf>
    <xf numFmtId="0" fontId="13" fillId="0" borderId="30" xfId="0" applyFont="1" applyBorder="1" applyAlignment="1">
      <alignment vertical="center"/>
    </xf>
    <xf numFmtId="0" fontId="13" fillId="0" borderId="10" xfId="0" applyFont="1" applyBorder="1" applyAlignment="1">
      <alignment horizontal="center" vertical="center"/>
    </xf>
    <xf numFmtId="0" fontId="17" fillId="0" borderId="10" xfId="0" applyFont="1" applyBorder="1" applyAlignment="1">
      <alignment vertical="center"/>
    </xf>
    <xf numFmtId="0" fontId="4" fillId="0" borderId="39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 shrinkToFit="1"/>
    </xf>
    <xf numFmtId="0" fontId="4" fillId="0" borderId="7" xfId="0" applyFont="1" applyBorder="1" applyAlignment="1">
      <alignment horizontal="center" vertical="center" wrapText="1" shrinkToFit="1"/>
    </xf>
    <xf numFmtId="0" fontId="4" fillId="0" borderId="8" xfId="0" applyFont="1" applyBorder="1" applyAlignment="1">
      <alignment horizontal="center" vertical="center" wrapText="1" shrinkToFit="1"/>
    </xf>
    <xf numFmtId="0" fontId="4" fillId="0" borderId="9" xfId="0" applyFont="1" applyBorder="1" applyAlignment="1">
      <alignment horizontal="center" vertical="center" wrapText="1" shrinkToFit="1"/>
    </xf>
    <xf numFmtId="0" fontId="4" fillId="0" borderId="5" xfId="0" applyFont="1" applyBorder="1" applyAlignment="1">
      <alignment horizontal="center" vertical="center" wrapText="1" shrinkToFit="1"/>
    </xf>
    <xf numFmtId="0" fontId="4" fillId="0" borderId="10" xfId="0" applyFont="1" applyBorder="1" applyAlignment="1">
      <alignment horizontal="center" vertical="center" wrapText="1" shrinkToFit="1"/>
    </xf>
    <xf numFmtId="0" fontId="6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178" fontId="4" fillId="0" borderId="6" xfId="0" applyNumberFormat="1" applyFont="1" applyBorder="1">
      <alignment vertical="center"/>
    </xf>
    <xf numFmtId="178" fontId="0" fillId="0" borderId="7" xfId="0" applyNumberFormat="1" applyBorder="1">
      <alignment vertical="center"/>
    </xf>
    <xf numFmtId="178" fontId="0" fillId="0" borderId="9" xfId="0" applyNumberFormat="1" applyBorder="1">
      <alignment vertical="center"/>
    </xf>
    <xf numFmtId="178" fontId="0" fillId="0" borderId="5" xfId="0" applyNumberFormat="1" applyBorder="1">
      <alignment vertical="center"/>
    </xf>
    <xf numFmtId="0" fontId="13" fillId="0" borderId="8" xfId="0" applyFont="1" applyBorder="1">
      <alignment vertical="center"/>
    </xf>
    <xf numFmtId="0" fontId="0" fillId="0" borderId="10" xfId="0" applyBorder="1">
      <alignment vertical="center"/>
    </xf>
    <xf numFmtId="0" fontId="13" fillId="0" borderId="6" xfId="0" applyFont="1" applyBorder="1">
      <alignment vertical="center"/>
    </xf>
    <xf numFmtId="0" fontId="0" fillId="0" borderId="7" xfId="0" applyBorder="1">
      <alignment vertical="center"/>
    </xf>
    <xf numFmtId="2" fontId="13" fillId="0" borderId="7" xfId="0" applyNumberFormat="1" applyFont="1" applyBorder="1">
      <alignment vertical="center"/>
    </xf>
    <xf numFmtId="2" fontId="0" fillId="0" borderId="8" xfId="0" applyNumberForma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14" fillId="0" borderId="2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30" xfId="0" applyBorder="1" applyAlignment="1">
      <alignment vertical="center"/>
    </xf>
    <xf numFmtId="0" fontId="5" fillId="0" borderId="39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30" xfId="0" applyFont="1" applyBorder="1" applyAlignment="1">
      <alignment vertical="center"/>
    </xf>
    <xf numFmtId="0" fontId="13" fillId="0" borderId="39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5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13" fillId="0" borderId="7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6" xfId="0" applyBorder="1" applyAlignment="1">
      <alignment vertical="center"/>
    </xf>
    <xf numFmtId="1" fontId="4" fillId="0" borderId="6" xfId="0" applyNumberFormat="1" applyFont="1" applyBorder="1" applyAlignment="1">
      <alignment horizontal="right" vertical="center"/>
    </xf>
    <xf numFmtId="1" fontId="4" fillId="0" borderId="7" xfId="0" applyNumberFormat="1" applyFont="1" applyBorder="1" applyAlignment="1">
      <alignment horizontal="right" vertical="center"/>
    </xf>
    <xf numFmtId="1" fontId="4" fillId="0" borderId="9" xfId="0" applyNumberFormat="1" applyFont="1" applyBorder="1" applyAlignment="1">
      <alignment horizontal="right" vertical="center"/>
    </xf>
    <xf numFmtId="1" fontId="4" fillId="0" borderId="5" xfId="0" applyNumberFormat="1" applyFont="1" applyBorder="1" applyAlignment="1">
      <alignment horizontal="right" vertical="center"/>
    </xf>
    <xf numFmtId="0" fontId="13" fillId="0" borderId="8" xfId="0" applyFont="1" applyBorder="1" applyAlignment="1">
      <alignment vertical="center"/>
    </xf>
    <xf numFmtId="0" fontId="0" fillId="0" borderId="10" xfId="0" applyBorder="1" applyAlignment="1">
      <alignment vertical="center"/>
    </xf>
    <xf numFmtId="1" fontId="4" fillId="0" borderId="39" xfId="0" applyNumberFormat="1" applyFont="1" applyBorder="1" applyAlignment="1">
      <alignment horizontal="right" vertical="center"/>
    </xf>
    <xf numFmtId="1" fontId="0" fillId="0" borderId="0" xfId="0" applyNumberFormat="1" applyBorder="1" applyAlignment="1">
      <alignment horizontal="right" vertical="center"/>
    </xf>
    <xf numFmtId="1" fontId="0" fillId="0" borderId="39" xfId="0" applyNumberFormat="1" applyBorder="1" applyAlignment="1">
      <alignment horizontal="right" vertical="center"/>
    </xf>
    <xf numFmtId="1" fontId="0" fillId="0" borderId="0" xfId="0" applyNumberFormat="1" applyAlignment="1">
      <alignment horizontal="right" vertical="center"/>
    </xf>
    <xf numFmtId="0" fontId="13" fillId="0" borderId="30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13" fillId="0" borderId="9" xfId="0" applyFont="1" applyBorder="1" applyAlignment="1">
      <alignment vertical="center"/>
    </xf>
    <xf numFmtId="0" fontId="0" fillId="0" borderId="5" xfId="0" applyBorder="1" applyAlignment="1">
      <alignment vertical="center"/>
    </xf>
    <xf numFmtId="2" fontId="13" fillId="0" borderId="5" xfId="0" applyNumberFormat="1" applyFont="1" applyBorder="1" applyAlignment="1">
      <alignment vertical="center"/>
    </xf>
    <xf numFmtId="2" fontId="0" fillId="0" borderId="10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2" fontId="13" fillId="0" borderId="7" xfId="0" applyNumberFormat="1" applyFont="1" applyBorder="1" applyAlignment="1">
      <alignment vertical="center"/>
    </xf>
    <xf numFmtId="2" fontId="0" fillId="0" borderId="8" xfId="0" applyNumberFormat="1" applyBorder="1" applyAlignment="1">
      <alignment vertical="center"/>
    </xf>
    <xf numFmtId="178" fontId="4" fillId="0" borderId="6" xfId="0" applyNumberFormat="1" applyFont="1" applyBorder="1" applyAlignment="1">
      <alignment horizontal="right" vertical="center"/>
    </xf>
    <xf numFmtId="178" fontId="0" fillId="0" borderId="7" xfId="0" applyNumberFormat="1" applyBorder="1" applyAlignment="1">
      <alignment horizontal="right" vertical="center"/>
    </xf>
    <xf numFmtId="178" fontId="0" fillId="0" borderId="9" xfId="0" applyNumberFormat="1" applyBorder="1" applyAlignment="1">
      <alignment horizontal="right" vertical="center"/>
    </xf>
    <xf numFmtId="178" fontId="0" fillId="0" borderId="5" xfId="0" applyNumberForma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1" fontId="0" fillId="0" borderId="5" xfId="0" applyNumberFormat="1" applyBorder="1" applyAlignment="1">
      <alignment horizontal="right" vertical="center"/>
    </xf>
    <xf numFmtId="0" fontId="0" fillId="0" borderId="0" xfId="0" applyAlignment="1">
      <alignment vertical="center"/>
    </xf>
    <xf numFmtId="2" fontId="13" fillId="0" borderId="0" xfId="0" applyNumberFormat="1" applyFont="1" applyBorder="1" applyAlignment="1">
      <alignment horizontal="center" vertical="center"/>
    </xf>
    <xf numFmtId="2" fontId="13" fillId="0" borderId="30" xfId="0" applyNumberFormat="1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78" fontId="4" fillId="0" borderId="39" xfId="0" applyNumberFormat="1" applyFont="1" applyBorder="1" applyAlignment="1">
      <alignment horizontal="right" vertical="center"/>
    </xf>
    <xf numFmtId="178" fontId="0" fillId="0" borderId="0" xfId="0" applyNumberFormat="1" applyBorder="1" applyAlignment="1">
      <alignment horizontal="right" vertical="center"/>
    </xf>
    <xf numFmtId="0" fontId="5" fillId="0" borderId="9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178" fontId="5" fillId="0" borderId="9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4" fillId="0" borderId="39" xfId="0" applyFont="1" applyBorder="1" applyAlignment="1">
      <alignment vertical="center"/>
    </xf>
    <xf numFmtId="0" fontId="13" fillId="0" borderId="8" xfId="0" applyFont="1" applyBorder="1" applyAlignment="1">
      <alignment horizontal="center" vertical="center"/>
    </xf>
    <xf numFmtId="1" fontId="0" fillId="0" borderId="7" xfId="0" applyNumberFormat="1" applyBorder="1" applyAlignment="1">
      <alignment horizontal="right" vertical="center"/>
    </xf>
    <xf numFmtId="1" fontId="0" fillId="0" borderId="9" xfId="0" applyNumberFormat="1" applyBorder="1" applyAlignment="1">
      <alignment horizontal="right" vertical="center"/>
    </xf>
    <xf numFmtId="0" fontId="13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1" fontId="5" fillId="0" borderId="6" xfId="0" applyNumberFormat="1" applyFont="1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13" fillId="0" borderId="10" xfId="0" applyFont="1" applyBorder="1" applyAlignment="1">
      <alignment horizontal="center" vertical="center"/>
    </xf>
    <xf numFmtId="2" fontId="13" fillId="0" borderId="8" xfId="0" applyNumberFormat="1" applyFont="1" applyBorder="1" applyAlignment="1">
      <alignment vertical="center"/>
    </xf>
    <xf numFmtId="0" fontId="18" fillId="0" borderId="2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18" fillId="0" borderId="3" xfId="0" applyFont="1" applyBorder="1" applyAlignment="1">
      <alignment horizontal="left" vertical="center"/>
    </xf>
    <xf numFmtId="0" fontId="5" fillId="0" borderId="9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10" xfId="0" applyFont="1" applyBorder="1">
      <alignment vertical="center"/>
    </xf>
    <xf numFmtId="0" fontId="13" fillId="0" borderId="9" xfId="0" applyFont="1" applyBorder="1">
      <alignment vertical="center"/>
    </xf>
    <xf numFmtId="0" fontId="0" fillId="0" borderId="5" xfId="0" applyBorder="1">
      <alignment vertical="center"/>
    </xf>
    <xf numFmtId="179" fontId="13" fillId="0" borderId="5" xfId="0" applyNumberFormat="1" applyFont="1" applyBorder="1">
      <alignment vertical="center"/>
    </xf>
    <xf numFmtId="179" fontId="0" fillId="0" borderId="10" xfId="0" applyNumberFormat="1" applyBorder="1">
      <alignment vertical="center"/>
    </xf>
    <xf numFmtId="0" fontId="0" fillId="0" borderId="9" xfId="0" applyBorder="1">
      <alignment vertical="center"/>
    </xf>
    <xf numFmtId="2" fontId="13" fillId="0" borderId="5" xfId="0" applyNumberFormat="1" applyFont="1" applyBorder="1">
      <alignment vertical="center"/>
    </xf>
    <xf numFmtId="2" fontId="0" fillId="0" borderId="10" xfId="0" applyNumberFormat="1" applyBorder="1">
      <alignment vertical="center"/>
    </xf>
    <xf numFmtId="0" fontId="4" fillId="0" borderId="9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5" xfId="0" applyFont="1" applyBorder="1">
      <alignment vertical="center"/>
    </xf>
    <xf numFmtId="1" fontId="4" fillId="0" borderId="6" xfId="0" applyNumberFormat="1" applyFont="1" applyBorder="1">
      <alignment vertical="center"/>
    </xf>
    <xf numFmtId="1" fontId="0" fillId="0" borderId="7" xfId="0" applyNumberFormat="1" applyBorder="1">
      <alignment vertical="center"/>
    </xf>
    <xf numFmtId="1" fontId="0" fillId="0" borderId="9" xfId="0" applyNumberFormat="1" applyBorder="1">
      <alignment vertical="center"/>
    </xf>
    <xf numFmtId="1" fontId="0" fillId="0" borderId="5" xfId="0" applyNumberFormat="1" applyBorder="1">
      <alignment vertical="center"/>
    </xf>
    <xf numFmtId="179" fontId="13" fillId="0" borderId="7" xfId="0" applyNumberFormat="1" applyFont="1" applyBorder="1">
      <alignment vertical="center"/>
    </xf>
    <xf numFmtId="179" fontId="0" fillId="0" borderId="8" xfId="0" applyNumberFormat="1" applyBorder="1">
      <alignment vertical="center"/>
    </xf>
    <xf numFmtId="1" fontId="5" fillId="0" borderId="9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179" fontId="13" fillId="0" borderId="5" xfId="0" applyNumberFormat="1" applyFont="1" applyBorder="1" applyAlignment="1">
      <alignment vertical="center"/>
    </xf>
    <xf numFmtId="179" fontId="0" fillId="0" borderId="10" xfId="0" applyNumberForma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0" fillId="0" borderId="4" xfId="0" applyBorder="1" applyAlignment="1">
      <alignment vertical="center"/>
    </xf>
    <xf numFmtId="2" fontId="13" fillId="0" borderId="0" xfId="0" applyNumberFormat="1" applyFont="1" applyBorder="1" applyAlignment="1">
      <alignment vertical="center"/>
    </xf>
    <xf numFmtId="2" fontId="0" fillId="0" borderId="30" xfId="0" applyNumberFormat="1" applyBorder="1" applyAlignment="1">
      <alignment vertical="center"/>
    </xf>
    <xf numFmtId="1" fontId="5" fillId="0" borderId="7" xfId="0" applyNumberFormat="1" applyFont="1" applyBorder="1" applyAlignment="1">
      <alignment horizontal="right" vertical="center"/>
    </xf>
    <xf numFmtId="1" fontId="5" fillId="0" borderId="9" xfId="0" applyNumberFormat="1" applyFont="1" applyBorder="1" applyAlignment="1">
      <alignment horizontal="right" vertical="center"/>
    </xf>
    <xf numFmtId="1" fontId="5" fillId="0" borderId="5" xfId="0" applyNumberFormat="1" applyFont="1" applyBorder="1" applyAlignment="1">
      <alignment horizontal="right" vertical="center"/>
    </xf>
    <xf numFmtId="0" fontId="17" fillId="0" borderId="8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1" fontId="4" fillId="0" borderId="6" xfId="0" applyNumberFormat="1" applyFont="1" applyBorder="1" applyAlignment="1">
      <alignment vertical="center"/>
    </xf>
    <xf numFmtId="1" fontId="0" fillId="0" borderId="7" xfId="0" applyNumberForma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39" xfId="0" applyFont="1" applyBorder="1">
      <alignment vertical="center"/>
    </xf>
    <xf numFmtId="0" fontId="0" fillId="0" borderId="0" xfId="0">
      <alignment vertical="center"/>
    </xf>
    <xf numFmtId="0" fontId="0" fillId="0" borderId="30" xfId="0" applyBorder="1">
      <alignment vertical="center"/>
    </xf>
    <xf numFmtId="0" fontId="13" fillId="0" borderId="39" xfId="0" applyFont="1" applyBorder="1">
      <alignment vertical="center"/>
    </xf>
    <xf numFmtId="2" fontId="13" fillId="0" borderId="0" xfId="0" applyNumberFormat="1" applyFont="1" applyAlignment="1">
      <alignment horizontal="center" vertical="center"/>
    </xf>
    <xf numFmtId="177" fontId="4" fillId="0" borderId="6" xfId="0" applyNumberFormat="1" applyFont="1" applyBorder="1">
      <alignment vertical="center"/>
    </xf>
    <xf numFmtId="177" fontId="0" fillId="0" borderId="7" xfId="0" applyNumberFormat="1" applyBorder="1">
      <alignment vertical="center"/>
    </xf>
    <xf numFmtId="177" fontId="4" fillId="0" borderId="39" xfId="0" applyNumberFormat="1" applyFont="1" applyBorder="1">
      <alignment vertical="center"/>
    </xf>
    <xf numFmtId="177" fontId="0" fillId="0" borderId="0" xfId="0" applyNumberFormat="1">
      <alignment vertical="center"/>
    </xf>
    <xf numFmtId="0" fontId="13" fillId="0" borderId="30" xfId="0" applyFont="1" applyBorder="1">
      <alignment vertical="center"/>
    </xf>
    <xf numFmtId="179" fontId="13" fillId="0" borderId="7" xfId="0" applyNumberFormat="1" applyFont="1" applyBorder="1" applyAlignment="1">
      <alignment vertical="center"/>
    </xf>
    <xf numFmtId="179" fontId="0" fillId="0" borderId="8" xfId="0" applyNumberFormat="1" applyBorder="1" applyAlignment="1">
      <alignment vertical="center"/>
    </xf>
    <xf numFmtId="1" fontId="0" fillId="0" borderId="9" xfId="0" applyNumberFormat="1" applyBorder="1" applyAlignment="1">
      <alignment vertical="center"/>
    </xf>
    <xf numFmtId="1" fontId="0" fillId="0" borderId="5" xfId="0" applyNumberFormat="1" applyBorder="1" applyAlignment="1">
      <alignment vertical="center"/>
    </xf>
    <xf numFmtId="178" fontId="4" fillId="0" borderId="6" xfId="0" applyNumberFormat="1" applyFont="1" applyBorder="1" applyAlignment="1">
      <alignment vertical="center"/>
    </xf>
    <xf numFmtId="178" fontId="0" fillId="0" borderId="7" xfId="0" applyNumberFormat="1" applyBorder="1" applyAlignment="1">
      <alignment vertical="center"/>
    </xf>
    <xf numFmtId="49" fontId="13" fillId="0" borderId="9" xfId="0" applyNumberFormat="1" applyFont="1" applyBorder="1" applyAlignment="1">
      <alignment vertical="center"/>
    </xf>
    <xf numFmtId="49" fontId="0" fillId="0" borderId="5" xfId="0" applyNumberFormat="1" applyBorder="1" applyAlignment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1" fontId="5" fillId="0" borderId="6" xfId="0" applyNumberFormat="1" applyFont="1" applyBorder="1" applyAlignment="1">
      <alignment vertical="center"/>
    </xf>
    <xf numFmtId="2" fontId="13" fillId="0" borderId="0" xfId="0" applyNumberFormat="1" applyFont="1" applyBorder="1" applyAlignment="1">
      <alignment horizontal="right" vertical="center"/>
    </xf>
    <xf numFmtId="2" fontId="13" fillId="0" borderId="30" xfId="0" applyNumberFormat="1" applyFont="1" applyBorder="1" applyAlignment="1">
      <alignment horizontal="right" vertical="center"/>
    </xf>
    <xf numFmtId="0" fontId="13" fillId="0" borderId="4" xfId="0" applyFont="1" applyBorder="1" applyAlignment="1">
      <alignment vertical="center"/>
    </xf>
    <xf numFmtId="178" fontId="18" fillId="0" borderId="7" xfId="0" applyNumberFormat="1" applyFont="1" applyBorder="1" applyAlignment="1">
      <alignment horizontal="right" vertical="center"/>
    </xf>
    <xf numFmtId="178" fontId="18" fillId="0" borderId="9" xfId="0" applyNumberFormat="1" applyFont="1" applyBorder="1" applyAlignment="1">
      <alignment horizontal="right" vertical="center"/>
    </xf>
    <xf numFmtId="178" fontId="18" fillId="0" borderId="5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179" fontId="18" fillId="0" borderId="8" xfId="0" applyNumberFormat="1" applyFont="1" applyBorder="1" applyAlignment="1">
      <alignment vertical="center"/>
    </xf>
    <xf numFmtId="178" fontId="18" fillId="0" borderId="0" xfId="0" applyNumberFormat="1" applyFont="1" applyBorder="1" applyAlignment="1">
      <alignment horizontal="right" vertical="center"/>
    </xf>
    <xf numFmtId="178" fontId="18" fillId="0" borderId="39" xfId="0" applyNumberFormat="1" applyFont="1" applyBorder="1" applyAlignment="1">
      <alignment horizontal="right" vertical="center"/>
    </xf>
    <xf numFmtId="178" fontId="18" fillId="0" borderId="0" xfId="0" applyNumberFormat="1" applyFont="1" applyAlignment="1">
      <alignment horizontal="right" vertical="center"/>
    </xf>
    <xf numFmtId="179" fontId="13" fillId="0" borderId="0" xfId="0" applyNumberFormat="1" applyFont="1" applyBorder="1" applyAlignment="1">
      <alignment vertical="center"/>
    </xf>
    <xf numFmtId="179" fontId="0" fillId="0" borderId="30" xfId="0" applyNumberFormat="1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4" fillId="0" borderId="39" xfId="0" applyNumberFormat="1" applyFont="1" applyBorder="1" applyAlignment="1">
      <alignment horizontal="right" vertical="center"/>
    </xf>
    <xf numFmtId="0" fontId="0" fillId="0" borderId="0" xfId="0" applyNumberFormat="1" applyBorder="1" applyAlignment="1">
      <alignment horizontal="right" vertical="center"/>
    </xf>
    <xf numFmtId="0" fontId="0" fillId="0" borderId="39" xfId="0" applyNumberFormat="1" applyBorder="1" applyAlignment="1">
      <alignment horizontal="right" vertical="center"/>
    </xf>
    <xf numFmtId="0" fontId="0" fillId="0" borderId="0" xfId="0" applyNumberFormat="1" applyAlignment="1">
      <alignment horizontal="right" vertical="center"/>
    </xf>
    <xf numFmtId="0" fontId="0" fillId="0" borderId="3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0" fillId="0" borderId="1" xfId="0" applyNumberFormat="1" applyBorder="1" applyAlignment="1">
      <alignment horizontal="right" vertical="center"/>
    </xf>
    <xf numFmtId="2" fontId="0" fillId="0" borderId="2" xfId="0" applyNumberFormat="1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176" fontId="0" fillId="0" borderId="3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right" vertical="center"/>
    </xf>
    <xf numFmtId="2" fontId="0" fillId="0" borderId="4" xfId="0" applyNumberFormat="1" applyBorder="1" applyAlignment="1">
      <alignment horizontal="right" vertical="center"/>
    </xf>
    <xf numFmtId="0" fontId="0" fillId="0" borderId="2" xfId="0" applyBorder="1" applyAlignment="1">
      <alignment vertical="center"/>
    </xf>
    <xf numFmtId="2" fontId="0" fillId="0" borderId="4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8" fillId="0" borderId="0" xfId="0" applyFont="1" applyAlignment="1">
      <alignment vertical="top"/>
    </xf>
    <xf numFmtId="0" fontId="7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176" fontId="7" fillId="0" borderId="12" xfId="0" applyNumberFormat="1" applyFont="1" applyBorder="1" applyAlignment="1">
      <alignment horizontal="right" vertical="center"/>
    </xf>
    <xf numFmtId="176" fontId="7" fillId="0" borderId="14" xfId="0" applyNumberFormat="1" applyFont="1" applyBorder="1" applyAlignment="1">
      <alignment horizontal="right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6" fillId="3" borderId="40" xfId="0" applyFont="1" applyFill="1" applyBorder="1" applyAlignment="1">
      <alignment horizontal="center" vertical="center"/>
    </xf>
    <xf numFmtId="0" fontId="15" fillId="0" borderId="41" xfId="0" applyFont="1" applyBorder="1" applyAlignment="1">
      <alignment horizontal="center" vertical="center"/>
    </xf>
    <xf numFmtId="180" fontId="16" fillId="3" borderId="42" xfId="0" applyNumberFormat="1" applyFont="1" applyFill="1" applyBorder="1" applyAlignment="1">
      <alignment horizontal="center" vertical="center" justifyLastLine="1"/>
    </xf>
    <xf numFmtId="180" fontId="16" fillId="3" borderId="43" xfId="0" applyNumberFormat="1" applyFont="1" applyFill="1" applyBorder="1" applyAlignment="1">
      <alignment horizontal="center" vertical="center" justifyLastLine="1"/>
    </xf>
    <xf numFmtId="180" fontId="16" fillId="3" borderId="44" xfId="0" applyNumberFormat="1" applyFont="1" applyFill="1" applyBorder="1" applyAlignment="1">
      <alignment horizontal="center" vertical="center" justifyLastLine="1"/>
    </xf>
    <xf numFmtId="0" fontId="16" fillId="3" borderId="48" xfId="0" applyFont="1" applyFill="1" applyBorder="1" applyAlignment="1">
      <alignment horizontal="center"/>
    </xf>
    <xf numFmtId="0" fontId="15" fillId="0" borderId="53" xfId="0" applyFont="1" applyBorder="1" applyAlignment="1">
      <alignment horizontal="center"/>
    </xf>
    <xf numFmtId="0" fontId="16" fillId="3" borderId="52" xfId="0" applyFont="1" applyFill="1" applyBorder="1" applyAlignment="1"/>
    <xf numFmtId="0" fontId="15" fillId="0" borderId="55" xfId="0" applyFont="1" applyBorder="1" applyAlignment="1"/>
    <xf numFmtId="181" fontId="16" fillId="3" borderId="54" xfId="0" applyNumberFormat="1" applyFont="1" applyFill="1" applyBorder="1" applyAlignment="1">
      <alignment horizontal="right"/>
    </xf>
    <xf numFmtId="182" fontId="16" fillId="3" borderId="54" xfId="0" applyNumberFormat="1" applyFont="1" applyFill="1" applyBorder="1" applyAlignment="1"/>
    <xf numFmtId="182" fontId="15" fillId="0" borderId="54" xfId="0" applyNumberFormat="1" applyFont="1" applyBorder="1" applyAlignment="1"/>
    <xf numFmtId="180" fontId="16" fillId="3" borderId="54" xfId="0" applyNumberFormat="1" applyFont="1" applyFill="1" applyBorder="1" applyAlignment="1"/>
    <xf numFmtId="180" fontId="15" fillId="0" borderId="54" xfId="0" applyNumberFormat="1" applyFont="1" applyBorder="1" applyAlignment="1"/>
    <xf numFmtId="0" fontId="16" fillId="3" borderId="55" xfId="0" applyFont="1" applyFill="1" applyBorder="1" applyAlignment="1"/>
    <xf numFmtId="0" fontId="16" fillId="3" borderId="48" xfId="0" quotePrefix="1" applyFont="1" applyFill="1" applyBorder="1" applyAlignment="1">
      <alignment horizontal="center"/>
    </xf>
    <xf numFmtId="0" fontId="15" fillId="0" borderId="57" xfId="0" applyFont="1" applyBorder="1" applyAlignment="1">
      <alignment horizontal="center"/>
    </xf>
    <xf numFmtId="0" fontId="15" fillId="0" borderId="60" xfId="0" applyFont="1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3"/>
  <sheetViews>
    <sheetView workbookViewId="0">
      <selection activeCell="AA9" sqref="AA9"/>
    </sheetView>
  </sheetViews>
  <sheetFormatPr defaultRowHeight="18.75" x14ac:dyDescent="0.4"/>
  <cols>
    <col min="1" max="37" width="2.625" customWidth="1"/>
  </cols>
  <sheetData>
    <row r="1" spans="2:23" ht="18.75" customHeight="1" x14ac:dyDescent="0.4">
      <c r="B1" t="s">
        <v>28</v>
      </c>
    </row>
    <row r="2" spans="2:23" ht="18.75" customHeight="1" x14ac:dyDescent="0.4">
      <c r="B2" s="139" t="s">
        <v>19</v>
      </c>
      <c r="C2" s="139"/>
      <c r="D2" s="139"/>
      <c r="E2" s="139"/>
      <c r="F2" s="141" t="s">
        <v>20</v>
      </c>
      <c r="G2" s="141"/>
      <c r="H2" s="141"/>
      <c r="I2" s="141" t="s">
        <v>26</v>
      </c>
      <c r="J2" s="141"/>
      <c r="K2" s="141"/>
      <c r="L2" s="141"/>
      <c r="M2" s="143" t="s">
        <v>27</v>
      </c>
      <c r="N2" s="143"/>
      <c r="O2" s="143"/>
      <c r="P2" s="143"/>
      <c r="Q2" s="143"/>
      <c r="R2" s="141" t="s">
        <v>24</v>
      </c>
      <c r="S2" s="141"/>
      <c r="T2" s="141"/>
      <c r="U2" s="141"/>
      <c r="V2" s="141"/>
      <c r="W2" s="141"/>
    </row>
    <row r="3" spans="2:23" ht="18.75" customHeight="1" x14ac:dyDescent="0.4">
      <c r="B3" s="140"/>
      <c r="C3" s="140"/>
      <c r="D3" s="140"/>
      <c r="E3" s="140"/>
      <c r="F3" s="142"/>
      <c r="G3" s="142"/>
      <c r="H3" s="142"/>
      <c r="I3" s="142"/>
      <c r="J3" s="142"/>
      <c r="K3" s="142"/>
      <c r="L3" s="142"/>
      <c r="M3" s="144"/>
      <c r="N3" s="144"/>
      <c r="O3" s="144"/>
      <c r="P3" s="144"/>
      <c r="Q3" s="144"/>
      <c r="R3" s="142"/>
      <c r="S3" s="142"/>
      <c r="T3" s="142"/>
      <c r="U3" s="142"/>
      <c r="V3" s="142"/>
      <c r="W3" s="142"/>
    </row>
    <row r="4" spans="2:23" ht="18.75" customHeight="1" x14ac:dyDescent="0.4">
      <c r="B4" s="145" t="s">
        <v>0</v>
      </c>
      <c r="C4" s="145"/>
      <c r="D4" s="145"/>
      <c r="E4" s="145"/>
      <c r="F4" s="145" t="s">
        <v>21</v>
      </c>
      <c r="G4" s="145"/>
      <c r="H4" s="145"/>
      <c r="I4" s="145" t="s">
        <v>22</v>
      </c>
      <c r="J4" s="145"/>
      <c r="K4" s="145"/>
      <c r="L4" s="145"/>
      <c r="M4" s="145" t="s">
        <v>23</v>
      </c>
      <c r="N4" s="145"/>
      <c r="O4" s="145"/>
      <c r="P4" s="145"/>
      <c r="Q4" s="145"/>
      <c r="R4" s="145" t="s">
        <v>25</v>
      </c>
      <c r="S4" s="145"/>
      <c r="T4" s="145"/>
      <c r="U4" s="145"/>
      <c r="V4" s="145"/>
      <c r="W4" s="145"/>
    </row>
    <row r="5" spans="2:23" ht="18.75" customHeight="1" x14ac:dyDescent="0.4"/>
    <row r="6" spans="2:23" ht="18.75" customHeight="1" x14ac:dyDescent="0.4">
      <c r="B6" t="s">
        <v>29</v>
      </c>
    </row>
    <row r="7" spans="2:23" ht="18.75" customHeight="1" x14ac:dyDescent="0.4">
      <c r="B7" s="139" t="s">
        <v>19</v>
      </c>
      <c r="C7" s="139"/>
      <c r="D7" s="139"/>
      <c r="E7" s="139"/>
      <c r="F7" s="141" t="s">
        <v>20</v>
      </c>
      <c r="G7" s="141"/>
      <c r="H7" s="141"/>
      <c r="I7" s="141" t="s">
        <v>26</v>
      </c>
      <c r="J7" s="141"/>
      <c r="K7" s="141"/>
      <c r="L7" s="141"/>
      <c r="M7" s="143" t="s">
        <v>35</v>
      </c>
      <c r="N7" s="143"/>
      <c r="O7" s="143"/>
      <c r="P7" s="143"/>
      <c r="Q7" s="143"/>
    </row>
    <row r="8" spans="2:23" ht="18.75" customHeight="1" x14ac:dyDescent="0.4">
      <c r="B8" s="140"/>
      <c r="C8" s="140"/>
      <c r="D8" s="140"/>
      <c r="E8" s="140"/>
      <c r="F8" s="142"/>
      <c r="G8" s="142"/>
      <c r="H8" s="142"/>
      <c r="I8" s="142"/>
      <c r="J8" s="142"/>
      <c r="K8" s="142"/>
      <c r="L8" s="142"/>
      <c r="M8" s="144"/>
      <c r="N8" s="144"/>
      <c r="O8" s="144"/>
      <c r="P8" s="144"/>
      <c r="Q8" s="144"/>
    </row>
    <row r="9" spans="2:23" ht="18.75" customHeight="1" x14ac:dyDescent="0.4">
      <c r="B9" s="115" t="s">
        <v>30</v>
      </c>
      <c r="C9" s="116"/>
      <c r="D9" s="116"/>
      <c r="E9" s="117"/>
      <c r="F9" s="133" t="s">
        <v>32</v>
      </c>
      <c r="G9" s="134"/>
      <c r="H9" s="135"/>
      <c r="I9" s="127" t="s">
        <v>34</v>
      </c>
      <c r="J9" s="128"/>
      <c r="K9" s="128"/>
      <c r="L9" s="129"/>
      <c r="M9" s="133" t="s">
        <v>36</v>
      </c>
      <c r="N9" s="134"/>
      <c r="O9" s="134"/>
      <c r="P9" s="134"/>
      <c r="Q9" s="135"/>
    </row>
    <row r="10" spans="2:23" ht="18.75" customHeight="1" x14ac:dyDescent="0.4">
      <c r="B10" s="118"/>
      <c r="C10" s="119"/>
      <c r="D10" s="119"/>
      <c r="E10" s="120"/>
      <c r="F10" s="136"/>
      <c r="G10" s="137"/>
      <c r="H10" s="138"/>
      <c r="I10" s="130"/>
      <c r="J10" s="131"/>
      <c r="K10" s="131"/>
      <c r="L10" s="132"/>
      <c r="M10" s="136"/>
      <c r="N10" s="137"/>
      <c r="O10" s="137"/>
      <c r="P10" s="137"/>
      <c r="Q10" s="138"/>
    </row>
    <row r="11" spans="2:23" ht="18.75" customHeight="1" x14ac:dyDescent="0.4">
      <c r="B11" s="115" t="s">
        <v>31</v>
      </c>
      <c r="C11" s="116"/>
      <c r="D11" s="116"/>
      <c r="E11" s="117"/>
      <c r="F11" s="121" t="s">
        <v>33</v>
      </c>
      <c r="G11" s="122"/>
      <c r="H11" s="123"/>
      <c r="I11" s="127" t="s">
        <v>34</v>
      </c>
      <c r="J11" s="128"/>
      <c r="K11" s="128"/>
      <c r="L11" s="129"/>
      <c r="M11" s="133" t="s">
        <v>36</v>
      </c>
      <c r="N11" s="134"/>
      <c r="O11" s="134"/>
      <c r="P11" s="134"/>
      <c r="Q11" s="135"/>
    </row>
    <row r="12" spans="2:23" ht="18.75" customHeight="1" x14ac:dyDescent="0.4">
      <c r="B12" s="118"/>
      <c r="C12" s="119"/>
      <c r="D12" s="119"/>
      <c r="E12" s="120"/>
      <c r="F12" s="124"/>
      <c r="G12" s="125"/>
      <c r="H12" s="126"/>
      <c r="I12" s="130"/>
      <c r="J12" s="131"/>
      <c r="K12" s="131"/>
      <c r="L12" s="132"/>
      <c r="M12" s="136"/>
      <c r="N12" s="137"/>
      <c r="O12" s="137"/>
      <c r="P12" s="137"/>
      <c r="Q12" s="138"/>
    </row>
    <row r="13" spans="2:23" ht="18.75" customHeight="1" x14ac:dyDescent="0.4"/>
    <row r="14" spans="2:23" ht="18.75" customHeight="1" x14ac:dyDescent="0.4"/>
    <row r="15" spans="2:23" ht="18.75" customHeight="1" x14ac:dyDescent="0.4"/>
    <row r="16" spans="2:23" ht="18.75" customHeight="1" x14ac:dyDescent="0.4"/>
    <row r="17" ht="18.75" customHeight="1" x14ac:dyDescent="0.4"/>
    <row r="18" ht="18.75" customHeight="1" x14ac:dyDescent="0.4"/>
    <row r="19" ht="18.75" customHeight="1" x14ac:dyDescent="0.4"/>
    <row r="20" ht="18.75" customHeight="1" x14ac:dyDescent="0.4"/>
    <row r="21" ht="18.75" customHeight="1" x14ac:dyDescent="0.4"/>
    <row r="22" ht="18.75" customHeight="1" x14ac:dyDescent="0.4"/>
    <row r="23" ht="18.75" customHeight="1" x14ac:dyDescent="0.4"/>
  </sheetData>
  <mergeCells count="22">
    <mergeCell ref="B4:E4"/>
    <mergeCell ref="F4:H4"/>
    <mergeCell ref="I4:L4"/>
    <mergeCell ref="M4:Q4"/>
    <mergeCell ref="R4:W4"/>
    <mergeCell ref="B2:E3"/>
    <mergeCell ref="F2:H3"/>
    <mergeCell ref="I2:L3"/>
    <mergeCell ref="M2:Q3"/>
    <mergeCell ref="R2:W3"/>
    <mergeCell ref="B11:E12"/>
    <mergeCell ref="F11:H12"/>
    <mergeCell ref="I11:L12"/>
    <mergeCell ref="M11:Q12"/>
    <mergeCell ref="B7:E8"/>
    <mergeCell ref="F7:H8"/>
    <mergeCell ref="I7:L8"/>
    <mergeCell ref="M7:Q8"/>
    <mergeCell ref="B9:E10"/>
    <mergeCell ref="F9:H10"/>
    <mergeCell ref="I9:L10"/>
    <mergeCell ref="M9:Q10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5"/>
  <sheetViews>
    <sheetView tabSelected="1" view="pageBreakPreview" zoomScale="120" zoomScaleNormal="140" zoomScaleSheetLayoutView="120" workbookViewId="0">
      <selection activeCell="AH89" sqref="AH89"/>
    </sheetView>
  </sheetViews>
  <sheetFormatPr defaultRowHeight="18.75" x14ac:dyDescent="0.4"/>
  <cols>
    <col min="1" max="6" width="2.625" customWidth="1"/>
    <col min="7" max="7" width="6" customWidth="1"/>
    <col min="8" max="31" width="2.625" customWidth="1"/>
  </cols>
  <sheetData>
    <row r="1" spans="1:30" x14ac:dyDescent="0.4">
      <c r="A1" s="328" t="s">
        <v>121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</row>
    <row r="2" spans="1:30" x14ac:dyDescent="0.4">
      <c r="A2" s="315" t="s">
        <v>114</v>
      </c>
      <c r="B2" s="316"/>
      <c r="C2" s="316"/>
      <c r="D2" s="316"/>
      <c r="E2" s="316"/>
      <c r="F2" s="316"/>
      <c r="G2" s="317"/>
      <c r="H2" s="325" t="s">
        <v>117</v>
      </c>
      <c r="I2" s="326"/>
      <c r="J2" s="326"/>
      <c r="K2" s="326"/>
      <c r="L2" s="326"/>
      <c r="M2" s="326"/>
      <c r="N2" s="326"/>
      <c r="O2" s="326"/>
      <c r="P2" s="326"/>
      <c r="Q2" s="326"/>
      <c r="R2" s="326"/>
      <c r="S2" s="326"/>
      <c r="T2" s="326"/>
      <c r="U2" s="327"/>
      <c r="V2" s="325" t="s">
        <v>118</v>
      </c>
      <c r="W2" s="326"/>
      <c r="X2" s="326"/>
      <c r="Y2" s="326"/>
      <c r="Z2" s="326"/>
      <c r="AA2" s="326"/>
      <c r="AB2" s="326"/>
      <c r="AC2" s="326"/>
      <c r="AD2" s="327"/>
    </row>
    <row r="3" spans="1:30" x14ac:dyDescent="0.4">
      <c r="A3" s="318"/>
      <c r="B3" s="319"/>
      <c r="C3" s="319"/>
      <c r="D3" s="319"/>
      <c r="E3" s="319"/>
      <c r="F3" s="319"/>
      <c r="G3" s="320"/>
      <c r="H3" s="325" t="s">
        <v>15</v>
      </c>
      <c r="I3" s="326"/>
      <c r="J3" s="326"/>
      <c r="K3" s="327"/>
      <c r="L3" s="325" t="s">
        <v>116</v>
      </c>
      <c r="M3" s="326"/>
      <c r="N3" s="326"/>
      <c r="O3" s="326"/>
      <c r="P3" s="326"/>
      <c r="Q3" s="326"/>
      <c r="R3" s="326"/>
      <c r="S3" s="326"/>
      <c r="T3" s="326"/>
      <c r="U3" s="327"/>
      <c r="V3" s="325" t="s">
        <v>115</v>
      </c>
      <c r="W3" s="326"/>
      <c r="X3" s="327"/>
      <c r="Y3" s="325" t="s">
        <v>116</v>
      </c>
      <c r="Z3" s="326"/>
      <c r="AA3" s="326"/>
      <c r="AB3" s="326"/>
      <c r="AC3" s="326"/>
      <c r="AD3" s="327"/>
    </row>
    <row r="4" spans="1:30" x14ac:dyDescent="0.4">
      <c r="A4" s="321" t="s">
        <v>119</v>
      </c>
      <c r="B4" s="322"/>
      <c r="C4" s="322"/>
      <c r="D4" s="322"/>
      <c r="E4" s="322"/>
      <c r="F4" s="322"/>
      <c r="G4" s="322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8"/>
    </row>
    <row r="5" spans="1:30" x14ac:dyDescent="0.4">
      <c r="A5" s="323"/>
      <c r="B5" s="324"/>
      <c r="C5" s="324"/>
      <c r="D5" s="324"/>
      <c r="E5" s="324"/>
      <c r="F5" s="324"/>
      <c r="G5" s="324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85"/>
    </row>
    <row r="6" spans="1:30" ht="15" customHeight="1" x14ac:dyDescent="0.4">
      <c r="A6" s="161" t="s">
        <v>2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3"/>
    </row>
    <row r="7" spans="1:30" ht="15" customHeight="1" x14ac:dyDescent="0.4">
      <c r="A7" s="269" t="s">
        <v>0</v>
      </c>
      <c r="B7" s="173"/>
      <c r="C7" s="173"/>
      <c r="D7" s="173"/>
      <c r="E7" s="173"/>
      <c r="F7" s="173"/>
      <c r="G7" s="174"/>
      <c r="H7" s="269"/>
      <c r="I7" s="176"/>
      <c r="J7" s="176"/>
      <c r="K7" s="72"/>
      <c r="L7" s="175" t="s">
        <v>218</v>
      </c>
      <c r="M7" s="176"/>
      <c r="N7" s="176"/>
      <c r="O7" s="176"/>
      <c r="P7" s="176"/>
      <c r="Q7" s="176"/>
      <c r="R7" s="176"/>
      <c r="S7" s="176"/>
      <c r="T7" s="177"/>
      <c r="U7" s="178"/>
      <c r="V7" s="179"/>
      <c r="W7" s="176"/>
      <c r="X7" s="178"/>
      <c r="Y7" s="179"/>
      <c r="Z7" s="176"/>
      <c r="AA7" s="176"/>
      <c r="AB7" s="176"/>
      <c r="AC7" s="176"/>
      <c r="AD7" s="178"/>
    </row>
    <row r="8" spans="1:30" ht="15" customHeight="1" x14ac:dyDescent="0.4">
      <c r="A8" s="222" t="s">
        <v>120</v>
      </c>
      <c r="B8" s="167"/>
      <c r="C8" s="167"/>
      <c r="D8" s="167"/>
      <c r="E8" s="167"/>
      <c r="F8" s="167"/>
      <c r="G8" s="168"/>
      <c r="H8" s="329">
        <f>ROUND(T8+T10,-1)</f>
        <v>150</v>
      </c>
      <c r="I8" s="330"/>
      <c r="J8" s="330"/>
      <c r="K8" s="190" t="s">
        <v>16</v>
      </c>
      <c r="L8" s="169" t="s">
        <v>0</v>
      </c>
      <c r="M8" s="164"/>
      <c r="N8" s="164"/>
      <c r="O8" s="164"/>
      <c r="P8" s="164"/>
      <c r="Q8" s="164"/>
      <c r="R8" s="164"/>
      <c r="S8" s="164"/>
      <c r="T8" s="170">
        <v>147.62</v>
      </c>
      <c r="U8" s="165"/>
      <c r="V8" s="171"/>
      <c r="W8" s="164"/>
      <c r="X8" s="165"/>
      <c r="Y8" s="164"/>
      <c r="Z8" s="164"/>
      <c r="AA8" s="164"/>
      <c r="AB8" s="164"/>
      <c r="AC8" s="164"/>
      <c r="AD8" s="165"/>
    </row>
    <row r="9" spans="1:30" ht="15" customHeight="1" x14ac:dyDescent="0.4">
      <c r="A9" s="171"/>
      <c r="B9" s="164"/>
      <c r="C9" s="164"/>
      <c r="D9" s="164"/>
      <c r="E9" s="164"/>
      <c r="F9" s="164"/>
      <c r="G9" s="165"/>
      <c r="H9" s="331"/>
      <c r="I9" s="332"/>
      <c r="J9" s="332"/>
      <c r="K9" s="165"/>
      <c r="L9" s="169"/>
      <c r="M9" s="164"/>
      <c r="N9" s="164"/>
      <c r="O9" s="164"/>
      <c r="P9" s="164"/>
      <c r="Q9" s="164"/>
      <c r="R9" s="164"/>
      <c r="S9" s="164"/>
      <c r="T9" s="170"/>
      <c r="U9" s="165"/>
      <c r="V9" s="171"/>
      <c r="W9" s="164"/>
      <c r="X9" s="165"/>
      <c r="Y9" s="164"/>
      <c r="Z9" s="164"/>
      <c r="AA9" s="164"/>
      <c r="AB9" s="164"/>
      <c r="AC9" s="164"/>
      <c r="AD9" s="165"/>
    </row>
    <row r="10" spans="1:30" ht="15" customHeight="1" x14ac:dyDescent="0.4">
      <c r="A10" s="198"/>
      <c r="B10" s="195"/>
      <c r="C10" s="195"/>
      <c r="D10" s="195"/>
      <c r="E10" s="195"/>
      <c r="F10" s="195"/>
      <c r="G10" s="185"/>
      <c r="H10" s="300"/>
      <c r="I10" s="231"/>
      <c r="J10" s="231"/>
      <c r="K10" s="73"/>
      <c r="L10" s="194"/>
      <c r="M10" s="195"/>
      <c r="N10" s="195"/>
      <c r="O10" s="195"/>
      <c r="P10" s="195"/>
      <c r="Q10" s="195"/>
      <c r="R10" s="195"/>
      <c r="S10" s="195"/>
      <c r="T10" s="219"/>
      <c r="U10" s="185"/>
      <c r="V10" s="198"/>
      <c r="W10" s="195"/>
      <c r="X10" s="185"/>
      <c r="Y10" s="195"/>
      <c r="Z10" s="195"/>
      <c r="AA10" s="195"/>
      <c r="AB10" s="195"/>
      <c r="AC10" s="195"/>
      <c r="AD10" s="185"/>
    </row>
    <row r="11" spans="1:30" ht="15" customHeight="1" x14ac:dyDescent="0.4">
      <c r="A11" s="172" t="s">
        <v>123</v>
      </c>
      <c r="B11" s="173"/>
      <c r="C11" s="173"/>
      <c r="D11" s="173"/>
      <c r="E11" s="173"/>
      <c r="F11" s="173"/>
      <c r="G11" s="174"/>
      <c r="H11" s="207"/>
      <c r="I11" s="208"/>
      <c r="J11" s="208"/>
      <c r="K11" s="72"/>
      <c r="L11" s="175" t="s">
        <v>218</v>
      </c>
      <c r="M11" s="176"/>
      <c r="N11" s="176"/>
      <c r="O11" s="176"/>
      <c r="P11" s="176"/>
      <c r="Q11" s="176"/>
      <c r="R11" s="176"/>
      <c r="S11" s="176"/>
      <c r="T11" s="177"/>
      <c r="U11" s="178"/>
      <c r="V11" s="179"/>
      <c r="W11" s="176"/>
      <c r="X11" s="178"/>
      <c r="Y11" s="179"/>
      <c r="Z11" s="176"/>
      <c r="AA11" s="176"/>
      <c r="AB11" s="176"/>
      <c r="AC11" s="176"/>
      <c r="AD11" s="178"/>
    </row>
    <row r="12" spans="1:30" ht="15" customHeight="1" x14ac:dyDescent="0.4">
      <c r="A12" s="222" t="s">
        <v>124</v>
      </c>
      <c r="B12" s="167"/>
      <c r="C12" s="167"/>
      <c r="D12" s="167"/>
      <c r="E12" s="167"/>
      <c r="F12" s="167"/>
      <c r="G12" s="168"/>
      <c r="H12" s="329">
        <f>ROUND(T12+T14,-1)</f>
        <v>80</v>
      </c>
      <c r="I12" s="330"/>
      <c r="J12" s="330"/>
      <c r="K12" s="190" t="s">
        <v>16</v>
      </c>
      <c r="L12" s="169" t="s">
        <v>126</v>
      </c>
      <c r="M12" s="164"/>
      <c r="N12" s="164"/>
      <c r="O12" s="164"/>
      <c r="P12" s="164"/>
      <c r="Q12" s="164"/>
      <c r="R12" s="164"/>
      <c r="S12" s="164"/>
      <c r="T12" s="170">
        <v>30.94</v>
      </c>
      <c r="U12" s="165"/>
      <c r="V12" s="171"/>
      <c r="W12" s="164"/>
      <c r="X12" s="165"/>
      <c r="Y12" s="164"/>
      <c r="Z12" s="164"/>
      <c r="AA12" s="164"/>
      <c r="AB12" s="164"/>
      <c r="AC12" s="164"/>
      <c r="AD12" s="165"/>
    </row>
    <row r="13" spans="1:30" ht="15" customHeight="1" x14ac:dyDescent="0.4">
      <c r="A13" s="166" t="s">
        <v>125</v>
      </c>
      <c r="B13" s="167"/>
      <c r="C13" s="167"/>
      <c r="D13" s="167"/>
      <c r="E13" s="167"/>
      <c r="F13" s="167"/>
      <c r="G13" s="168"/>
      <c r="H13" s="331"/>
      <c r="I13" s="332"/>
      <c r="J13" s="332"/>
      <c r="K13" s="165"/>
      <c r="L13" s="169" t="s">
        <v>218</v>
      </c>
      <c r="M13" s="164"/>
      <c r="N13" s="164"/>
      <c r="O13" s="164"/>
      <c r="P13" s="164"/>
      <c r="Q13" s="164"/>
      <c r="R13" s="164"/>
      <c r="S13" s="164"/>
      <c r="T13" s="170"/>
      <c r="U13" s="165"/>
      <c r="V13" s="171"/>
      <c r="W13" s="164"/>
      <c r="X13" s="165"/>
      <c r="Y13" s="164"/>
      <c r="Z13" s="164"/>
      <c r="AA13" s="164"/>
      <c r="AB13" s="164"/>
      <c r="AC13" s="164"/>
      <c r="AD13" s="165"/>
    </row>
    <row r="14" spans="1:30" ht="15" customHeight="1" x14ac:dyDescent="0.4">
      <c r="A14" s="198"/>
      <c r="B14" s="195"/>
      <c r="C14" s="195"/>
      <c r="D14" s="195"/>
      <c r="E14" s="195"/>
      <c r="F14" s="195"/>
      <c r="G14" s="185"/>
      <c r="H14" s="300"/>
      <c r="I14" s="231"/>
      <c r="J14" s="231"/>
      <c r="K14" s="73"/>
      <c r="L14" s="194" t="s">
        <v>127</v>
      </c>
      <c r="M14" s="195"/>
      <c r="N14" s="195"/>
      <c r="O14" s="195"/>
      <c r="P14" s="195"/>
      <c r="Q14" s="195"/>
      <c r="R14" s="195"/>
      <c r="S14" s="195"/>
      <c r="T14" s="219">
        <v>47.92</v>
      </c>
      <c r="U14" s="185"/>
      <c r="V14" s="198"/>
      <c r="W14" s="195"/>
      <c r="X14" s="185"/>
      <c r="Y14" s="195"/>
      <c r="Z14" s="195"/>
      <c r="AA14" s="195"/>
      <c r="AB14" s="195"/>
      <c r="AC14" s="195"/>
      <c r="AD14" s="185"/>
    </row>
    <row r="15" spans="1:30" ht="15" customHeight="1" x14ac:dyDescent="0.4">
      <c r="A15" s="172" t="s">
        <v>128</v>
      </c>
      <c r="B15" s="173"/>
      <c r="C15" s="173"/>
      <c r="D15" s="173"/>
      <c r="E15" s="173"/>
      <c r="F15" s="173"/>
      <c r="G15" s="174"/>
      <c r="H15" s="180">
        <f>ROUND(T16,-1)</f>
        <v>30</v>
      </c>
      <c r="I15" s="181"/>
      <c r="J15" s="181"/>
      <c r="K15" s="184" t="s">
        <v>16</v>
      </c>
      <c r="L15" s="175" t="s">
        <v>218</v>
      </c>
      <c r="M15" s="176"/>
      <c r="N15" s="176"/>
      <c r="O15" s="176"/>
      <c r="P15" s="176"/>
      <c r="Q15" s="176"/>
      <c r="R15" s="176"/>
      <c r="S15" s="176"/>
      <c r="T15" s="177"/>
      <c r="U15" s="178"/>
      <c r="V15" s="179"/>
      <c r="W15" s="176"/>
      <c r="X15" s="178"/>
      <c r="Y15" s="179"/>
      <c r="Z15" s="176"/>
      <c r="AA15" s="176"/>
      <c r="AB15" s="176"/>
      <c r="AC15" s="176"/>
      <c r="AD15" s="178"/>
    </row>
    <row r="16" spans="1:30" ht="15" customHeight="1" x14ac:dyDescent="0.4">
      <c r="A16" s="166" t="s">
        <v>129</v>
      </c>
      <c r="B16" s="167"/>
      <c r="C16" s="167"/>
      <c r="D16" s="167"/>
      <c r="E16" s="167"/>
      <c r="F16" s="167"/>
      <c r="G16" s="168"/>
      <c r="H16" s="182"/>
      <c r="I16" s="183"/>
      <c r="J16" s="183"/>
      <c r="K16" s="185"/>
      <c r="L16" s="169" t="s">
        <v>218</v>
      </c>
      <c r="M16" s="164"/>
      <c r="N16" s="164"/>
      <c r="O16" s="164"/>
      <c r="P16" s="164"/>
      <c r="Q16" s="164"/>
      <c r="R16" s="164"/>
      <c r="S16" s="164"/>
      <c r="T16" s="170">
        <v>30.94</v>
      </c>
      <c r="U16" s="165"/>
      <c r="V16" s="171"/>
      <c r="W16" s="164"/>
      <c r="X16" s="165"/>
      <c r="Y16" s="164"/>
      <c r="Z16" s="164"/>
      <c r="AA16" s="164"/>
      <c r="AB16" s="164"/>
      <c r="AC16" s="164"/>
      <c r="AD16" s="165"/>
    </row>
    <row r="17" spans="1:30" ht="15" customHeight="1" x14ac:dyDescent="0.4">
      <c r="A17" s="172" t="s">
        <v>130</v>
      </c>
      <c r="B17" s="173"/>
      <c r="C17" s="173"/>
      <c r="D17" s="173"/>
      <c r="E17" s="173"/>
      <c r="F17" s="173"/>
      <c r="G17" s="174"/>
      <c r="H17" s="186">
        <f>ROUND(T18,-1)</f>
        <v>90</v>
      </c>
      <c r="I17" s="187"/>
      <c r="J17" s="187"/>
      <c r="K17" s="190" t="s">
        <v>16</v>
      </c>
      <c r="L17" s="175" t="s">
        <v>264</v>
      </c>
      <c r="M17" s="176"/>
      <c r="N17" s="176"/>
      <c r="O17" s="176"/>
      <c r="P17" s="176"/>
      <c r="Q17" s="176"/>
      <c r="R17" s="176"/>
      <c r="S17" s="176"/>
      <c r="T17" s="177"/>
      <c r="U17" s="178"/>
      <c r="V17" s="179"/>
      <c r="W17" s="176"/>
      <c r="X17" s="178"/>
      <c r="Y17" s="179"/>
      <c r="Z17" s="176"/>
      <c r="AA17" s="176"/>
      <c r="AB17" s="176"/>
      <c r="AC17" s="176"/>
      <c r="AD17" s="178"/>
    </row>
    <row r="18" spans="1:30" ht="15" customHeight="1" x14ac:dyDescent="0.4">
      <c r="A18" s="166"/>
      <c r="B18" s="167"/>
      <c r="C18" s="167"/>
      <c r="D18" s="167"/>
      <c r="E18" s="167"/>
      <c r="F18" s="167"/>
      <c r="G18" s="168"/>
      <c r="H18" s="188"/>
      <c r="I18" s="189"/>
      <c r="J18" s="189"/>
      <c r="K18" s="165"/>
      <c r="L18" s="169" t="s">
        <v>265</v>
      </c>
      <c r="M18" s="164"/>
      <c r="N18" s="164"/>
      <c r="O18" s="164"/>
      <c r="P18" s="164"/>
      <c r="Q18" s="164"/>
      <c r="R18" s="164"/>
      <c r="S18" s="164"/>
      <c r="T18" s="170">
        <f>ROUND(T8-T14/0.9,2)</f>
        <v>94.38</v>
      </c>
      <c r="U18" s="165"/>
      <c r="V18" s="171"/>
      <c r="W18" s="164"/>
      <c r="X18" s="165"/>
      <c r="Y18" s="164"/>
      <c r="Z18" s="164"/>
      <c r="AA18" s="164"/>
      <c r="AB18" s="164"/>
      <c r="AC18" s="164"/>
      <c r="AD18" s="165"/>
    </row>
    <row r="19" spans="1:30" ht="15" customHeight="1" x14ac:dyDescent="0.4">
      <c r="A19" s="172" t="s">
        <v>131</v>
      </c>
      <c r="B19" s="173"/>
      <c r="C19" s="173"/>
      <c r="D19" s="173"/>
      <c r="E19" s="173"/>
      <c r="F19" s="173"/>
      <c r="G19" s="174"/>
      <c r="H19" s="180">
        <f>ROUND(T20,-1)</f>
        <v>90</v>
      </c>
      <c r="I19" s="224"/>
      <c r="J19" s="224"/>
      <c r="K19" s="184" t="s">
        <v>16</v>
      </c>
      <c r="L19" s="226" t="s">
        <v>132</v>
      </c>
      <c r="M19" s="134"/>
      <c r="N19" s="134"/>
      <c r="O19" s="134"/>
      <c r="P19" s="134"/>
      <c r="Q19" s="134"/>
      <c r="R19" s="134"/>
      <c r="S19" s="134"/>
      <c r="T19" s="177"/>
      <c r="U19" s="178"/>
      <c r="V19" s="179"/>
      <c r="W19" s="176"/>
      <c r="X19" s="178"/>
      <c r="Y19" s="179"/>
      <c r="Z19" s="176"/>
      <c r="AA19" s="176"/>
      <c r="AB19" s="176"/>
      <c r="AC19" s="176"/>
      <c r="AD19" s="178"/>
    </row>
    <row r="20" spans="1:30" ht="15" customHeight="1" x14ac:dyDescent="0.4">
      <c r="A20" s="218"/>
      <c r="B20" s="192"/>
      <c r="C20" s="192"/>
      <c r="D20" s="192"/>
      <c r="E20" s="192"/>
      <c r="F20" s="192"/>
      <c r="G20" s="193"/>
      <c r="H20" s="225"/>
      <c r="I20" s="209"/>
      <c r="J20" s="209"/>
      <c r="K20" s="185"/>
      <c r="L20" s="194"/>
      <c r="M20" s="195"/>
      <c r="N20" s="195"/>
      <c r="O20" s="195"/>
      <c r="P20" s="195"/>
      <c r="Q20" s="195"/>
      <c r="R20" s="195"/>
      <c r="S20" s="195"/>
      <c r="T20" s="219">
        <f>T18</f>
        <v>94.38</v>
      </c>
      <c r="U20" s="185"/>
      <c r="V20" s="198"/>
      <c r="W20" s="195"/>
      <c r="X20" s="185"/>
      <c r="Y20" s="195"/>
      <c r="Z20" s="195"/>
      <c r="AA20" s="195"/>
      <c r="AB20" s="195"/>
      <c r="AC20" s="195"/>
      <c r="AD20" s="185"/>
    </row>
    <row r="21" spans="1:30" ht="15" customHeight="1" x14ac:dyDescent="0.4">
      <c r="A21" s="166" t="s">
        <v>3</v>
      </c>
      <c r="B21" s="167"/>
      <c r="C21" s="167"/>
      <c r="D21" s="167"/>
      <c r="E21" s="167"/>
      <c r="F21" s="167"/>
      <c r="G21" s="168"/>
      <c r="H21" s="180">
        <f>ROUND(T22,-1)</f>
        <v>80</v>
      </c>
      <c r="I21" s="224"/>
      <c r="J21" s="224"/>
      <c r="K21" s="184" t="s">
        <v>13</v>
      </c>
      <c r="L21" s="169" t="s">
        <v>218</v>
      </c>
      <c r="M21" s="164"/>
      <c r="N21" s="164"/>
      <c r="O21" s="164"/>
      <c r="P21" s="164"/>
      <c r="Q21" s="164"/>
      <c r="R21" s="164"/>
      <c r="S21" s="164"/>
      <c r="T21" s="170"/>
      <c r="U21" s="165"/>
      <c r="V21" s="171"/>
      <c r="W21" s="164"/>
      <c r="X21" s="165"/>
      <c r="Y21" s="164"/>
      <c r="Z21" s="164"/>
      <c r="AA21" s="164"/>
      <c r="AB21" s="164"/>
      <c r="AC21" s="164"/>
      <c r="AD21" s="165"/>
    </row>
    <row r="22" spans="1:30" ht="15" customHeight="1" x14ac:dyDescent="0.4">
      <c r="A22" s="198"/>
      <c r="B22" s="195"/>
      <c r="C22" s="195"/>
      <c r="D22" s="195"/>
      <c r="E22" s="195"/>
      <c r="F22" s="195"/>
      <c r="G22" s="185"/>
      <c r="H22" s="225"/>
      <c r="I22" s="209"/>
      <c r="J22" s="209"/>
      <c r="K22" s="185"/>
      <c r="L22" s="194"/>
      <c r="M22" s="195"/>
      <c r="N22" s="195"/>
      <c r="O22" s="195"/>
      <c r="P22" s="195"/>
      <c r="Q22" s="195"/>
      <c r="R22" s="195"/>
      <c r="S22" s="195"/>
      <c r="T22" s="219">
        <v>77.34</v>
      </c>
      <c r="U22" s="185"/>
      <c r="V22" s="198"/>
      <c r="W22" s="195"/>
      <c r="X22" s="185"/>
      <c r="Y22" s="195"/>
      <c r="Z22" s="195"/>
      <c r="AA22" s="195"/>
      <c r="AB22" s="195"/>
      <c r="AC22" s="195"/>
      <c r="AD22" s="185"/>
    </row>
    <row r="23" spans="1:30" ht="15" customHeight="1" x14ac:dyDescent="0.4">
      <c r="A23" s="307" t="s">
        <v>134</v>
      </c>
      <c r="B23" s="308"/>
      <c r="C23" s="308"/>
      <c r="D23" s="308"/>
      <c r="E23" s="308"/>
      <c r="F23" s="308"/>
      <c r="G23" s="308"/>
      <c r="H23" s="308"/>
      <c r="I23" s="308"/>
      <c r="J23" s="308"/>
      <c r="K23" s="308"/>
      <c r="L23" s="308"/>
      <c r="M23" s="308"/>
      <c r="N23" s="308"/>
      <c r="O23" s="308"/>
      <c r="P23" s="308"/>
      <c r="Q23" s="308"/>
      <c r="R23" s="308"/>
      <c r="S23" s="308"/>
      <c r="T23" s="308"/>
      <c r="U23" s="308"/>
      <c r="V23" s="308"/>
      <c r="W23" s="308"/>
      <c r="X23" s="308"/>
      <c r="Y23" s="308"/>
      <c r="Z23" s="308"/>
      <c r="AA23" s="308"/>
      <c r="AB23" s="308"/>
      <c r="AC23" s="308"/>
      <c r="AD23" s="309"/>
    </row>
    <row r="24" spans="1:30" ht="15" customHeight="1" x14ac:dyDescent="0.4">
      <c r="A24" s="310" t="s">
        <v>135</v>
      </c>
      <c r="B24" s="311"/>
      <c r="C24" s="311"/>
      <c r="D24" s="311"/>
      <c r="E24" s="311"/>
      <c r="F24" s="311"/>
      <c r="G24" s="312"/>
      <c r="H24" s="261"/>
      <c r="I24" s="261"/>
      <c r="J24" s="261"/>
      <c r="K24" s="261"/>
      <c r="L24" s="296"/>
      <c r="M24" s="261"/>
      <c r="N24" s="261"/>
      <c r="O24" s="261"/>
      <c r="P24" s="261"/>
      <c r="Q24" s="261"/>
      <c r="R24" s="261"/>
      <c r="S24" s="261"/>
      <c r="T24" s="296"/>
      <c r="U24" s="261"/>
      <c r="V24" s="261"/>
      <c r="W24" s="261"/>
      <c r="X24" s="261"/>
      <c r="Y24" s="313"/>
      <c r="Z24" s="314"/>
      <c r="AA24" s="314"/>
      <c r="AB24" s="314"/>
      <c r="AC24" s="314"/>
      <c r="AD24" s="314"/>
    </row>
    <row r="25" spans="1:30" ht="15" customHeight="1" x14ac:dyDescent="0.4">
      <c r="A25" s="172" t="s">
        <v>136</v>
      </c>
      <c r="B25" s="173"/>
      <c r="C25" s="173"/>
      <c r="D25" s="173"/>
      <c r="E25" s="173"/>
      <c r="F25" s="173"/>
      <c r="G25" s="174"/>
      <c r="H25" s="203">
        <f>T25+T26</f>
        <v>87.6</v>
      </c>
      <c r="I25" s="204"/>
      <c r="J25" s="204"/>
      <c r="K25" s="184" t="s">
        <v>14</v>
      </c>
      <c r="L25" s="175" t="s">
        <v>137</v>
      </c>
      <c r="M25" s="176"/>
      <c r="N25" s="176"/>
      <c r="O25" s="176"/>
      <c r="P25" s="176"/>
      <c r="Q25" s="176"/>
      <c r="R25" s="176"/>
      <c r="S25" s="176"/>
      <c r="T25" s="201">
        <v>54.8</v>
      </c>
      <c r="U25" s="202"/>
      <c r="V25" s="179"/>
      <c r="W25" s="176"/>
      <c r="X25" s="178"/>
      <c r="Y25" s="179"/>
      <c r="Z25" s="176"/>
      <c r="AA25" s="176"/>
      <c r="AB25" s="176"/>
      <c r="AC25" s="176"/>
      <c r="AD25" s="178"/>
    </row>
    <row r="26" spans="1:30" ht="15" customHeight="1" x14ac:dyDescent="0.4">
      <c r="A26" s="218"/>
      <c r="B26" s="192"/>
      <c r="C26" s="192"/>
      <c r="D26" s="192"/>
      <c r="E26" s="192"/>
      <c r="F26" s="192"/>
      <c r="G26" s="193"/>
      <c r="H26" s="205"/>
      <c r="I26" s="206"/>
      <c r="J26" s="206"/>
      <c r="K26" s="185"/>
      <c r="L26" s="194" t="s">
        <v>230</v>
      </c>
      <c r="M26" s="195"/>
      <c r="N26" s="195"/>
      <c r="O26" s="195"/>
      <c r="P26" s="195"/>
      <c r="Q26" s="195"/>
      <c r="R26" s="195"/>
      <c r="S26" s="195"/>
      <c r="T26" s="196">
        <v>32.799999999999997</v>
      </c>
      <c r="U26" s="197"/>
      <c r="V26" s="198"/>
      <c r="W26" s="195"/>
      <c r="X26" s="185"/>
      <c r="Y26" s="195"/>
      <c r="Z26" s="195"/>
      <c r="AA26" s="195"/>
      <c r="AB26" s="195"/>
      <c r="AC26" s="195"/>
      <c r="AD26" s="185"/>
    </row>
    <row r="27" spans="1:30" ht="15" customHeight="1" x14ac:dyDescent="0.4">
      <c r="A27" s="172" t="s">
        <v>113</v>
      </c>
      <c r="B27" s="173"/>
      <c r="C27" s="173"/>
      <c r="D27" s="173"/>
      <c r="E27" s="173"/>
      <c r="F27" s="173"/>
      <c r="G27" s="174"/>
      <c r="H27" s="203">
        <v>100</v>
      </c>
      <c r="I27" s="204"/>
      <c r="J27" s="204"/>
      <c r="K27" s="184" t="s">
        <v>13</v>
      </c>
      <c r="L27" s="175" t="s">
        <v>137</v>
      </c>
      <c r="M27" s="176"/>
      <c r="N27" s="176"/>
      <c r="O27" s="176"/>
      <c r="P27" s="176"/>
      <c r="Q27" s="176"/>
      <c r="R27" s="176"/>
      <c r="S27" s="176"/>
      <c r="T27" s="201">
        <v>68.849999999999994</v>
      </c>
      <c r="U27" s="202"/>
      <c r="V27" s="179"/>
      <c r="W27" s="176"/>
      <c r="X27" s="178"/>
      <c r="Y27" s="179"/>
      <c r="Z27" s="176"/>
      <c r="AA27" s="176"/>
      <c r="AB27" s="176"/>
      <c r="AC27" s="176"/>
      <c r="AD27" s="178"/>
    </row>
    <row r="28" spans="1:30" ht="15" customHeight="1" x14ac:dyDescent="0.4">
      <c r="A28" s="191"/>
      <c r="B28" s="192"/>
      <c r="C28" s="192"/>
      <c r="D28" s="192"/>
      <c r="E28" s="192"/>
      <c r="F28" s="192"/>
      <c r="G28" s="193"/>
      <c r="H28" s="205"/>
      <c r="I28" s="206"/>
      <c r="J28" s="206"/>
      <c r="K28" s="185"/>
      <c r="L28" s="194" t="s">
        <v>207</v>
      </c>
      <c r="M28" s="195"/>
      <c r="N28" s="195"/>
      <c r="O28" s="195"/>
      <c r="P28" s="195"/>
      <c r="Q28" s="195"/>
      <c r="R28" s="195"/>
      <c r="S28" s="195"/>
      <c r="T28" s="196">
        <v>31.66</v>
      </c>
      <c r="U28" s="197"/>
      <c r="V28" s="198"/>
      <c r="W28" s="195"/>
      <c r="X28" s="185"/>
      <c r="Y28" s="195"/>
      <c r="Z28" s="195"/>
      <c r="AA28" s="195"/>
      <c r="AB28" s="195"/>
      <c r="AC28" s="195"/>
      <c r="AD28" s="185"/>
    </row>
    <row r="29" spans="1:30" ht="15" customHeight="1" x14ac:dyDescent="0.4">
      <c r="A29" s="172" t="s">
        <v>144</v>
      </c>
      <c r="B29" s="173"/>
      <c r="C29" s="173"/>
      <c r="D29" s="173"/>
      <c r="E29" s="173"/>
      <c r="F29" s="173"/>
      <c r="G29" s="174"/>
      <c r="H29" s="207"/>
      <c r="I29" s="208"/>
      <c r="J29" s="208"/>
      <c r="K29" s="72"/>
      <c r="L29" s="175" t="s">
        <v>258</v>
      </c>
      <c r="M29" s="176"/>
      <c r="N29" s="176"/>
      <c r="O29" s="176"/>
      <c r="P29" s="176"/>
      <c r="Q29" s="176"/>
      <c r="R29" s="176"/>
      <c r="S29" s="176"/>
      <c r="T29" s="283">
        <f>T27*0.11</f>
        <v>7.5734999999999992</v>
      </c>
      <c r="U29" s="301"/>
      <c r="V29" s="179"/>
      <c r="W29" s="176"/>
      <c r="X29" s="178"/>
      <c r="Y29" s="179"/>
      <c r="Z29" s="176"/>
      <c r="AA29" s="176"/>
      <c r="AB29" s="176"/>
      <c r="AC29" s="176"/>
      <c r="AD29" s="178"/>
    </row>
    <row r="30" spans="1:30" ht="15" customHeight="1" x14ac:dyDescent="0.4">
      <c r="A30" s="101"/>
      <c r="B30" s="102"/>
      <c r="C30" s="102"/>
      <c r="D30" s="102"/>
      <c r="E30" s="102"/>
      <c r="F30" s="102"/>
      <c r="G30" s="103"/>
      <c r="H30" s="110"/>
      <c r="I30" s="111"/>
      <c r="J30" s="111"/>
      <c r="K30" s="107"/>
      <c r="L30" s="169" t="s">
        <v>208</v>
      </c>
      <c r="M30" s="164"/>
      <c r="N30" s="164"/>
      <c r="O30" s="164"/>
      <c r="P30" s="164"/>
      <c r="Q30" s="164"/>
      <c r="R30" s="164"/>
      <c r="S30" s="164"/>
      <c r="T30" s="305">
        <v>1.266</v>
      </c>
      <c r="U30" s="306"/>
      <c r="V30" s="104"/>
      <c r="W30" s="105"/>
      <c r="X30" s="106"/>
      <c r="Y30" s="105"/>
      <c r="Z30" s="105"/>
      <c r="AA30" s="105"/>
      <c r="AB30" s="105"/>
      <c r="AC30" s="105"/>
      <c r="AD30" s="106"/>
    </row>
    <row r="31" spans="1:30" ht="15" customHeight="1" x14ac:dyDescent="0.4">
      <c r="A31" s="222"/>
      <c r="B31" s="167"/>
      <c r="C31" s="167"/>
      <c r="D31" s="167"/>
      <c r="E31" s="167"/>
      <c r="F31" s="167"/>
      <c r="G31" s="168"/>
      <c r="H31" s="216">
        <f>T29+T31+T32+T30</f>
        <v>8.8394999999999992</v>
      </c>
      <c r="I31" s="302"/>
      <c r="J31" s="302"/>
      <c r="K31" s="190" t="s">
        <v>16</v>
      </c>
      <c r="L31" s="169"/>
      <c r="M31" s="164"/>
      <c r="N31" s="164"/>
      <c r="O31" s="164"/>
      <c r="P31" s="164"/>
      <c r="Q31" s="164"/>
      <c r="R31" s="164"/>
      <c r="S31" s="164"/>
      <c r="T31" s="305"/>
      <c r="U31" s="306"/>
      <c r="V31" s="171"/>
      <c r="W31" s="164"/>
      <c r="X31" s="165"/>
      <c r="Y31" s="164"/>
      <c r="Z31" s="164"/>
      <c r="AA31" s="164"/>
      <c r="AB31" s="164"/>
      <c r="AC31" s="164"/>
      <c r="AD31" s="165"/>
    </row>
    <row r="32" spans="1:30" ht="15" customHeight="1" x14ac:dyDescent="0.4">
      <c r="A32" s="166"/>
      <c r="B32" s="167"/>
      <c r="C32" s="167"/>
      <c r="D32" s="167"/>
      <c r="E32" s="167"/>
      <c r="F32" s="167"/>
      <c r="G32" s="168"/>
      <c r="H32" s="303"/>
      <c r="I32" s="304"/>
      <c r="J32" s="304"/>
      <c r="K32" s="165"/>
      <c r="L32" s="169"/>
      <c r="M32" s="164"/>
      <c r="N32" s="164"/>
      <c r="O32" s="164"/>
      <c r="P32" s="164"/>
      <c r="Q32" s="164"/>
      <c r="R32" s="164"/>
      <c r="S32" s="164"/>
      <c r="T32" s="170"/>
      <c r="U32" s="165"/>
      <c r="V32" s="171"/>
      <c r="W32" s="164"/>
      <c r="X32" s="165"/>
      <c r="Y32" s="164"/>
      <c r="Z32" s="164"/>
      <c r="AA32" s="164"/>
      <c r="AB32" s="164"/>
      <c r="AC32" s="164"/>
      <c r="AD32" s="165"/>
    </row>
    <row r="33" spans="1:30" ht="15" customHeight="1" x14ac:dyDescent="0.4">
      <c r="A33" s="198"/>
      <c r="B33" s="195"/>
      <c r="C33" s="195"/>
      <c r="D33" s="195"/>
      <c r="E33" s="195"/>
      <c r="F33" s="195"/>
      <c r="G33" s="185"/>
      <c r="H33" s="300"/>
      <c r="I33" s="231"/>
      <c r="J33" s="231"/>
      <c r="K33" s="73"/>
      <c r="L33" s="194" t="s">
        <v>209</v>
      </c>
      <c r="M33" s="195"/>
      <c r="N33" s="195"/>
      <c r="O33" s="195"/>
      <c r="P33" s="195"/>
      <c r="Q33" s="195"/>
      <c r="R33" s="195"/>
      <c r="S33" s="195"/>
      <c r="T33" s="196">
        <f>ROUND(T29+T30+T31+T32,2)</f>
        <v>8.84</v>
      </c>
      <c r="U33" s="197"/>
      <c r="V33" s="198"/>
      <c r="W33" s="195"/>
      <c r="X33" s="185"/>
      <c r="Y33" s="195"/>
      <c r="Z33" s="195"/>
      <c r="AA33" s="195"/>
      <c r="AB33" s="195"/>
      <c r="AC33" s="195"/>
      <c r="AD33" s="185"/>
    </row>
    <row r="34" spans="1:30" ht="15" customHeight="1" x14ac:dyDescent="0.4">
      <c r="A34" s="172" t="s">
        <v>145</v>
      </c>
      <c r="B34" s="173"/>
      <c r="C34" s="173"/>
      <c r="D34" s="173"/>
      <c r="E34" s="173"/>
      <c r="F34" s="173"/>
      <c r="G34" s="174"/>
      <c r="H34" s="203">
        <f>T34+T35</f>
        <v>20.77</v>
      </c>
      <c r="I34" s="297"/>
      <c r="J34" s="297"/>
      <c r="K34" s="223" t="s">
        <v>147</v>
      </c>
      <c r="L34" s="175" t="s">
        <v>146</v>
      </c>
      <c r="M34" s="176"/>
      <c r="N34" s="176"/>
      <c r="O34" s="176"/>
      <c r="P34" s="176"/>
      <c r="Q34" s="176"/>
      <c r="R34" s="176"/>
      <c r="S34" s="176"/>
      <c r="T34" s="201">
        <f>ROUND(T33*2.35,2)</f>
        <v>20.77</v>
      </c>
      <c r="U34" s="202"/>
      <c r="V34" s="179"/>
      <c r="W34" s="176"/>
      <c r="X34" s="178"/>
      <c r="Y34" s="179"/>
      <c r="Z34" s="176"/>
      <c r="AA34" s="176"/>
      <c r="AB34" s="176"/>
      <c r="AC34" s="176"/>
      <c r="AD34" s="178"/>
    </row>
    <row r="35" spans="1:30" ht="15" customHeight="1" x14ac:dyDescent="0.4">
      <c r="A35" s="191"/>
      <c r="B35" s="192"/>
      <c r="C35" s="192"/>
      <c r="D35" s="192"/>
      <c r="E35" s="192"/>
      <c r="F35" s="192"/>
      <c r="G35" s="193"/>
      <c r="H35" s="298"/>
      <c r="I35" s="299"/>
      <c r="J35" s="299"/>
      <c r="K35" s="138"/>
      <c r="L35" s="194"/>
      <c r="M35" s="195"/>
      <c r="N35" s="195"/>
      <c r="O35" s="195"/>
      <c r="P35" s="195"/>
      <c r="Q35" s="195"/>
      <c r="R35" s="195"/>
      <c r="S35" s="195"/>
      <c r="T35" s="196"/>
      <c r="U35" s="197"/>
      <c r="V35" s="198"/>
      <c r="W35" s="195"/>
      <c r="X35" s="185"/>
      <c r="Y35" s="195"/>
      <c r="Z35" s="195"/>
      <c r="AA35" s="195"/>
      <c r="AB35" s="195"/>
      <c r="AC35" s="195"/>
      <c r="AD35" s="185"/>
    </row>
    <row r="36" spans="1:30" ht="15" customHeight="1" x14ac:dyDescent="0.4">
      <c r="A36" s="218" t="s">
        <v>148</v>
      </c>
      <c r="B36" s="192"/>
      <c r="C36" s="192"/>
      <c r="D36" s="192"/>
      <c r="E36" s="192"/>
      <c r="F36" s="192"/>
      <c r="G36" s="192"/>
      <c r="H36" s="261"/>
      <c r="I36" s="261"/>
      <c r="J36" s="261"/>
      <c r="K36" s="261"/>
      <c r="L36" s="296"/>
      <c r="M36" s="261"/>
      <c r="N36" s="261"/>
      <c r="O36" s="261"/>
      <c r="P36" s="261"/>
      <c r="Q36" s="261"/>
      <c r="R36" s="261"/>
      <c r="S36" s="261"/>
      <c r="T36" s="296"/>
      <c r="U36" s="261"/>
      <c r="V36" s="261"/>
      <c r="W36" s="261"/>
      <c r="X36" s="261"/>
      <c r="Y36" s="195"/>
      <c r="Z36" s="195"/>
      <c r="AA36" s="195"/>
      <c r="AB36" s="195"/>
      <c r="AC36" s="195"/>
      <c r="AD36" s="185"/>
    </row>
    <row r="37" spans="1:30" ht="15" customHeight="1" x14ac:dyDescent="0.4">
      <c r="A37" s="172" t="s">
        <v>149</v>
      </c>
      <c r="B37" s="173"/>
      <c r="C37" s="173"/>
      <c r="D37" s="173"/>
      <c r="E37" s="173"/>
      <c r="F37" s="173"/>
      <c r="G37" s="174"/>
      <c r="H37" s="203">
        <f>T37+T38</f>
        <v>20</v>
      </c>
      <c r="I37" s="204"/>
      <c r="J37" s="204"/>
      <c r="K37" s="184" t="s">
        <v>14</v>
      </c>
      <c r="L37" s="175" t="s">
        <v>150</v>
      </c>
      <c r="M37" s="176"/>
      <c r="N37" s="176"/>
      <c r="O37" s="176"/>
      <c r="P37" s="176"/>
      <c r="Q37" s="176"/>
      <c r="R37" s="176"/>
      <c r="S37" s="176"/>
      <c r="T37" s="201">
        <v>20</v>
      </c>
      <c r="U37" s="202"/>
      <c r="V37" s="179"/>
      <c r="W37" s="176"/>
      <c r="X37" s="178"/>
      <c r="Y37" s="179"/>
      <c r="Z37" s="176"/>
      <c r="AA37" s="176"/>
      <c r="AB37" s="176"/>
      <c r="AC37" s="176"/>
      <c r="AD37" s="178"/>
    </row>
    <row r="38" spans="1:30" ht="15" customHeight="1" x14ac:dyDescent="0.4">
      <c r="A38" s="218"/>
      <c r="B38" s="192"/>
      <c r="C38" s="192"/>
      <c r="D38" s="192"/>
      <c r="E38" s="192"/>
      <c r="F38" s="192"/>
      <c r="G38" s="193"/>
      <c r="H38" s="205"/>
      <c r="I38" s="206"/>
      <c r="J38" s="206"/>
      <c r="K38" s="185"/>
      <c r="L38" s="194"/>
      <c r="M38" s="195"/>
      <c r="N38" s="195"/>
      <c r="O38" s="195"/>
      <c r="P38" s="195"/>
      <c r="Q38" s="195"/>
      <c r="R38" s="195"/>
      <c r="S38" s="195"/>
      <c r="T38" s="196"/>
      <c r="U38" s="197"/>
      <c r="V38" s="198"/>
      <c r="W38" s="195"/>
      <c r="X38" s="185"/>
      <c r="Y38" s="195"/>
      <c r="Z38" s="195"/>
      <c r="AA38" s="195"/>
      <c r="AB38" s="195"/>
      <c r="AC38" s="195"/>
      <c r="AD38" s="185"/>
    </row>
    <row r="39" spans="1:30" ht="15" customHeight="1" x14ac:dyDescent="0.4">
      <c r="A39" s="172" t="s">
        <v>151</v>
      </c>
      <c r="B39" s="173"/>
      <c r="C39" s="173"/>
      <c r="D39" s="173"/>
      <c r="E39" s="173"/>
      <c r="F39" s="173"/>
      <c r="G39" s="174"/>
      <c r="H39" s="203">
        <f>T40</f>
        <v>17.54</v>
      </c>
      <c r="I39" s="204"/>
      <c r="J39" s="204"/>
      <c r="K39" s="184" t="s">
        <v>133</v>
      </c>
      <c r="L39" s="169" t="s">
        <v>218</v>
      </c>
      <c r="M39" s="164"/>
      <c r="N39" s="164"/>
      <c r="O39" s="164"/>
      <c r="P39" s="164"/>
      <c r="Q39" s="164"/>
      <c r="R39" s="164"/>
      <c r="S39" s="164"/>
      <c r="T39" s="201"/>
      <c r="U39" s="202"/>
      <c r="V39" s="179"/>
      <c r="W39" s="176"/>
      <c r="X39" s="178"/>
      <c r="Y39" s="179"/>
      <c r="Z39" s="176"/>
      <c r="AA39" s="176"/>
      <c r="AB39" s="176"/>
      <c r="AC39" s="176"/>
      <c r="AD39" s="178"/>
    </row>
    <row r="40" spans="1:30" ht="15" customHeight="1" x14ac:dyDescent="0.4">
      <c r="A40" s="166"/>
      <c r="B40" s="210"/>
      <c r="C40" s="210"/>
      <c r="D40" s="210"/>
      <c r="E40" s="210"/>
      <c r="F40" s="210"/>
      <c r="G40" s="165"/>
      <c r="H40" s="216"/>
      <c r="I40" s="217"/>
      <c r="J40" s="217"/>
      <c r="K40" s="190"/>
      <c r="L40" s="169" t="s">
        <v>150</v>
      </c>
      <c r="M40" s="210"/>
      <c r="N40" s="210"/>
      <c r="O40" s="210"/>
      <c r="P40" s="210"/>
      <c r="Q40" s="210"/>
      <c r="R40" s="210"/>
      <c r="S40" s="210"/>
      <c r="T40" s="294">
        <v>17.54</v>
      </c>
      <c r="U40" s="295"/>
      <c r="V40" s="213"/>
      <c r="W40" s="214"/>
      <c r="X40" s="215"/>
      <c r="Y40" s="213"/>
      <c r="Z40" s="214"/>
      <c r="AA40" s="214"/>
      <c r="AB40" s="214"/>
      <c r="AC40" s="214"/>
      <c r="AD40" s="215"/>
    </row>
    <row r="41" spans="1:30" ht="15" customHeight="1" x14ac:dyDescent="0.4">
      <c r="A41" s="172" t="s">
        <v>152</v>
      </c>
      <c r="B41" s="173"/>
      <c r="C41" s="173"/>
      <c r="D41" s="173"/>
      <c r="E41" s="173"/>
      <c r="F41" s="173"/>
      <c r="G41" s="174"/>
      <c r="H41" s="203">
        <f>T41+T42</f>
        <v>28.36</v>
      </c>
      <c r="I41" s="204"/>
      <c r="J41" s="204"/>
      <c r="K41" s="184" t="s">
        <v>16</v>
      </c>
      <c r="L41" s="175" t="s">
        <v>154</v>
      </c>
      <c r="M41" s="176"/>
      <c r="N41" s="176"/>
      <c r="O41" s="176"/>
      <c r="P41" s="176"/>
      <c r="Q41" s="176"/>
      <c r="R41" s="176"/>
      <c r="S41" s="176"/>
      <c r="T41" s="201"/>
      <c r="U41" s="202"/>
      <c r="V41" s="179"/>
      <c r="W41" s="176"/>
      <c r="X41" s="178"/>
      <c r="Y41" s="179"/>
      <c r="Z41" s="176"/>
      <c r="AA41" s="176"/>
      <c r="AB41" s="176"/>
      <c r="AC41" s="176"/>
      <c r="AD41" s="178"/>
    </row>
    <row r="42" spans="1:30" ht="15" customHeight="1" x14ac:dyDescent="0.4">
      <c r="A42" s="191" t="s">
        <v>193</v>
      </c>
      <c r="B42" s="192"/>
      <c r="C42" s="192"/>
      <c r="D42" s="192"/>
      <c r="E42" s="192"/>
      <c r="F42" s="192"/>
      <c r="G42" s="193"/>
      <c r="H42" s="205"/>
      <c r="I42" s="206"/>
      <c r="J42" s="206"/>
      <c r="K42" s="185"/>
      <c r="L42" s="199" t="s">
        <v>153</v>
      </c>
      <c r="M42" s="200"/>
      <c r="N42" s="200"/>
      <c r="O42" s="200"/>
      <c r="P42" s="200"/>
      <c r="Q42" s="200"/>
      <c r="R42" s="200"/>
      <c r="S42" s="200"/>
      <c r="T42" s="196">
        <v>28.36</v>
      </c>
      <c r="U42" s="197"/>
      <c r="V42" s="198"/>
      <c r="W42" s="195"/>
      <c r="X42" s="185"/>
      <c r="Y42" s="195"/>
      <c r="Z42" s="195"/>
      <c r="AA42" s="195"/>
      <c r="AB42" s="195"/>
      <c r="AC42" s="195"/>
      <c r="AD42" s="185"/>
    </row>
    <row r="43" spans="1:30" ht="15" customHeight="1" x14ac:dyDescent="0.4">
      <c r="A43" s="172" t="s">
        <v>155</v>
      </c>
      <c r="B43" s="173"/>
      <c r="C43" s="173"/>
      <c r="D43" s="173"/>
      <c r="E43" s="173"/>
      <c r="F43" s="173"/>
      <c r="G43" s="174"/>
      <c r="H43" s="207"/>
      <c r="I43" s="208"/>
      <c r="J43" s="208"/>
      <c r="K43" s="72"/>
      <c r="L43" s="175"/>
      <c r="M43" s="176"/>
      <c r="N43" s="176"/>
      <c r="O43" s="176"/>
      <c r="P43" s="176"/>
      <c r="Q43" s="176"/>
      <c r="R43" s="176"/>
      <c r="S43" s="176"/>
      <c r="T43" s="201"/>
      <c r="U43" s="202"/>
      <c r="V43" s="179"/>
      <c r="W43" s="176"/>
      <c r="X43" s="178"/>
      <c r="Y43" s="179"/>
      <c r="Z43" s="176"/>
      <c r="AA43" s="176"/>
      <c r="AB43" s="176"/>
      <c r="AC43" s="176"/>
      <c r="AD43" s="178"/>
    </row>
    <row r="44" spans="1:30" ht="15" customHeight="1" x14ac:dyDescent="0.4">
      <c r="A44" s="222" t="s">
        <v>210</v>
      </c>
      <c r="B44" s="167"/>
      <c r="C44" s="167"/>
      <c r="D44" s="167"/>
      <c r="E44" s="167"/>
      <c r="F44" s="167"/>
      <c r="G44" s="168"/>
      <c r="H44" s="182">
        <f>T44</f>
        <v>2.63</v>
      </c>
      <c r="I44" s="209"/>
      <c r="J44" s="209"/>
      <c r="K44" s="73" t="s">
        <v>16</v>
      </c>
      <c r="L44" s="194" t="s">
        <v>259</v>
      </c>
      <c r="M44" s="195"/>
      <c r="N44" s="195"/>
      <c r="O44" s="195"/>
      <c r="P44" s="195"/>
      <c r="Q44" s="195"/>
      <c r="R44" s="195"/>
      <c r="S44" s="195"/>
      <c r="T44" s="196">
        <v>2.63</v>
      </c>
      <c r="U44" s="197"/>
      <c r="V44" s="198"/>
      <c r="W44" s="195"/>
      <c r="X44" s="185"/>
      <c r="Y44" s="195"/>
      <c r="Z44" s="195"/>
      <c r="AA44" s="195"/>
      <c r="AB44" s="195"/>
      <c r="AC44" s="195"/>
      <c r="AD44" s="185"/>
    </row>
    <row r="45" spans="1:30" ht="15" customHeight="1" x14ac:dyDescent="0.4">
      <c r="A45" s="172" t="s">
        <v>155</v>
      </c>
      <c r="B45" s="173"/>
      <c r="C45" s="173"/>
      <c r="D45" s="173"/>
      <c r="E45" s="173"/>
      <c r="F45" s="173"/>
      <c r="G45" s="174"/>
      <c r="H45" s="207"/>
      <c r="I45" s="208"/>
      <c r="J45" s="208"/>
      <c r="K45" s="100"/>
      <c r="L45" s="175"/>
      <c r="M45" s="176"/>
      <c r="N45" s="176"/>
      <c r="O45" s="176"/>
      <c r="P45" s="176"/>
      <c r="Q45" s="176"/>
      <c r="R45" s="176"/>
      <c r="S45" s="176"/>
      <c r="T45" s="201"/>
      <c r="U45" s="202"/>
      <c r="V45" s="179"/>
      <c r="W45" s="176"/>
      <c r="X45" s="178"/>
      <c r="Y45" s="179"/>
      <c r="Z45" s="176"/>
      <c r="AA45" s="176"/>
      <c r="AB45" s="176"/>
      <c r="AC45" s="176"/>
      <c r="AD45" s="178"/>
    </row>
    <row r="46" spans="1:30" ht="15" customHeight="1" x14ac:dyDescent="0.4">
      <c r="A46" s="218" t="s">
        <v>211</v>
      </c>
      <c r="B46" s="192"/>
      <c r="C46" s="192"/>
      <c r="D46" s="192"/>
      <c r="E46" s="192"/>
      <c r="F46" s="192"/>
      <c r="G46" s="193"/>
      <c r="H46" s="220">
        <f>T46</f>
        <v>28.36</v>
      </c>
      <c r="I46" s="221"/>
      <c r="J46" s="221"/>
      <c r="K46" s="109" t="s">
        <v>201</v>
      </c>
      <c r="L46" s="194"/>
      <c r="M46" s="195"/>
      <c r="N46" s="195"/>
      <c r="O46" s="195"/>
      <c r="P46" s="195"/>
      <c r="Q46" s="195"/>
      <c r="R46" s="195"/>
      <c r="S46" s="195"/>
      <c r="T46" s="219">
        <v>28.36</v>
      </c>
      <c r="U46" s="185"/>
      <c r="V46" s="198"/>
      <c r="W46" s="195"/>
      <c r="X46" s="185"/>
      <c r="Y46" s="195"/>
      <c r="Z46" s="195"/>
      <c r="AA46" s="195"/>
      <c r="AB46" s="195"/>
      <c r="AC46" s="195"/>
      <c r="AD46" s="185"/>
    </row>
    <row r="47" spans="1:30" ht="15" customHeight="1" x14ac:dyDescent="0.4">
      <c r="A47" s="172" t="s">
        <v>155</v>
      </c>
      <c r="B47" s="173"/>
      <c r="C47" s="173"/>
      <c r="D47" s="173"/>
      <c r="E47" s="173"/>
      <c r="F47" s="173"/>
      <c r="G47" s="174"/>
      <c r="H47" s="180">
        <f>T47</f>
        <v>6.1805000000000003</v>
      </c>
      <c r="I47" s="181"/>
      <c r="J47" s="181"/>
      <c r="K47" s="223" t="s">
        <v>147</v>
      </c>
      <c r="L47" s="175" t="s">
        <v>260</v>
      </c>
      <c r="M47" s="176"/>
      <c r="N47" s="176"/>
      <c r="O47" s="176"/>
      <c r="P47" s="176"/>
      <c r="Q47" s="176"/>
      <c r="R47" s="176"/>
      <c r="S47" s="176"/>
      <c r="T47" s="201">
        <f>T44*2.35</f>
        <v>6.1805000000000003</v>
      </c>
      <c r="U47" s="202"/>
      <c r="V47" s="179"/>
      <c r="W47" s="176"/>
      <c r="X47" s="178"/>
      <c r="Y47" s="179"/>
      <c r="Z47" s="176"/>
      <c r="AA47" s="176"/>
      <c r="AB47" s="176"/>
      <c r="AC47" s="176"/>
      <c r="AD47" s="178"/>
    </row>
    <row r="48" spans="1:30" ht="15" customHeight="1" x14ac:dyDescent="0.4">
      <c r="A48" s="222" t="s">
        <v>212</v>
      </c>
      <c r="B48" s="167"/>
      <c r="C48" s="167"/>
      <c r="D48" s="167"/>
      <c r="E48" s="167"/>
      <c r="F48" s="167"/>
      <c r="G48" s="168"/>
      <c r="H48" s="182"/>
      <c r="I48" s="183"/>
      <c r="J48" s="183"/>
      <c r="K48" s="232"/>
      <c r="L48" s="194"/>
      <c r="M48" s="195"/>
      <c r="N48" s="195"/>
      <c r="O48" s="195"/>
      <c r="P48" s="195"/>
      <c r="Q48" s="195"/>
      <c r="R48" s="195"/>
      <c r="S48" s="195"/>
      <c r="T48" s="196"/>
      <c r="U48" s="197"/>
      <c r="V48" s="198"/>
      <c r="W48" s="195"/>
      <c r="X48" s="185"/>
      <c r="Y48" s="195"/>
      <c r="Z48" s="195"/>
      <c r="AA48" s="195"/>
      <c r="AB48" s="195"/>
      <c r="AC48" s="195"/>
      <c r="AD48" s="185"/>
    </row>
    <row r="49" spans="1:30" ht="15" customHeight="1" x14ac:dyDescent="0.4">
      <c r="A49" s="172" t="s">
        <v>155</v>
      </c>
      <c r="B49" s="173"/>
      <c r="C49" s="173"/>
      <c r="D49" s="173"/>
      <c r="E49" s="173"/>
      <c r="F49" s="173"/>
      <c r="G49" s="174"/>
      <c r="H49" s="229">
        <f>T49</f>
        <v>70.900000000000006</v>
      </c>
      <c r="I49" s="264"/>
      <c r="J49" s="264"/>
      <c r="K49" s="267" t="s">
        <v>202</v>
      </c>
      <c r="L49" s="175" t="s">
        <v>261</v>
      </c>
      <c r="M49" s="176"/>
      <c r="N49" s="176"/>
      <c r="O49" s="176"/>
      <c r="P49" s="176"/>
      <c r="Q49" s="176"/>
      <c r="R49" s="176"/>
      <c r="S49" s="176"/>
      <c r="T49" s="201">
        <f>T46*2.5</f>
        <v>70.900000000000006</v>
      </c>
      <c r="U49" s="202"/>
      <c r="V49" s="179"/>
      <c r="W49" s="176"/>
      <c r="X49" s="178"/>
      <c r="Y49" s="176"/>
      <c r="Z49" s="176"/>
      <c r="AA49" s="176"/>
      <c r="AB49" s="176"/>
      <c r="AC49" s="176"/>
      <c r="AD49" s="178"/>
    </row>
    <row r="50" spans="1:30" ht="15" customHeight="1" x14ac:dyDescent="0.4">
      <c r="A50" s="191" t="s">
        <v>213</v>
      </c>
      <c r="B50" s="192"/>
      <c r="C50" s="192"/>
      <c r="D50" s="192"/>
      <c r="E50" s="192"/>
      <c r="F50" s="192"/>
      <c r="G50" s="193"/>
      <c r="H50" s="265"/>
      <c r="I50" s="266"/>
      <c r="J50" s="266"/>
      <c r="K50" s="268"/>
      <c r="L50" s="194"/>
      <c r="M50" s="195"/>
      <c r="N50" s="195"/>
      <c r="O50" s="195"/>
      <c r="P50" s="195"/>
      <c r="Q50" s="195"/>
      <c r="R50" s="195"/>
      <c r="S50" s="195"/>
      <c r="T50" s="196"/>
      <c r="U50" s="197"/>
      <c r="V50" s="198"/>
      <c r="W50" s="195"/>
      <c r="X50" s="185"/>
      <c r="Y50" s="195"/>
      <c r="Z50" s="195"/>
      <c r="AA50" s="195"/>
      <c r="AB50" s="195"/>
      <c r="AC50" s="195"/>
      <c r="AD50" s="185"/>
    </row>
    <row r="51" spans="1:30" ht="15" customHeight="1" x14ac:dyDescent="0.4">
      <c r="A51" s="161" t="s">
        <v>156</v>
      </c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62"/>
      <c r="AA51" s="162"/>
      <c r="AB51" s="162"/>
      <c r="AC51" s="162"/>
      <c r="AD51" s="163"/>
    </row>
    <row r="52" spans="1:30" ht="15" customHeight="1" x14ac:dyDescent="0.4">
      <c r="A52" s="269" t="s">
        <v>229</v>
      </c>
      <c r="B52" s="173"/>
      <c r="C52" s="173"/>
      <c r="D52" s="173"/>
      <c r="E52" s="173"/>
      <c r="F52" s="173"/>
      <c r="G52" s="174"/>
      <c r="H52" s="270"/>
      <c r="I52" s="271"/>
      <c r="J52" s="271"/>
      <c r="K52" s="97"/>
      <c r="L52" s="175"/>
      <c r="M52" s="176"/>
      <c r="N52" s="176"/>
      <c r="O52" s="176"/>
      <c r="P52" s="176"/>
      <c r="Q52" s="176"/>
      <c r="R52" s="176"/>
      <c r="S52" s="176"/>
      <c r="T52" s="177"/>
      <c r="U52" s="178"/>
      <c r="V52" s="179"/>
      <c r="W52" s="176"/>
      <c r="X52" s="178"/>
      <c r="Y52" s="176"/>
      <c r="Z52" s="176"/>
      <c r="AA52" s="176"/>
      <c r="AB52" s="176"/>
      <c r="AC52" s="176"/>
      <c r="AD52" s="178"/>
    </row>
    <row r="53" spans="1:30" ht="15" customHeight="1" x14ac:dyDescent="0.4">
      <c r="A53" s="218" t="s">
        <v>157</v>
      </c>
      <c r="B53" s="192"/>
      <c r="C53" s="192"/>
      <c r="D53" s="192"/>
      <c r="E53" s="192"/>
      <c r="F53" s="192"/>
      <c r="G53" s="193"/>
      <c r="H53" s="256">
        <f>T53</f>
        <v>2</v>
      </c>
      <c r="I53" s="257"/>
      <c r="J53" s="257"/>
      <c r="K53" s="98" t="s">
        <v>14</v>
      </c>
      <c r="L53" s="194" t="s">
        <v>195</v>
      </c>
      <c r="M53" s="195"/>
      <c r="N53" s="195"/>
      <c r="O53" s="195"/>
      <c r="P53" s="195"/>
      <c r="Q53" s="195"/>
      <c r="R53" s="195"/>
      <c r="S53" s="195"/>
      <c r="T53" s="258">
        <v>2</v>
      </c>
      <c r="U53" s="259"/>
      <c r="V53" s="171"/>
      <c r="W53" s="164"/>
      <c r="X53" s="165"/>
      <c r="Y53" s="164"/>
      <c r="Z53" s="164"/>
      <c r="AA53" s="164"/>
      <c r="AB53" s="164"/>
      <c r="AC53" s="164"/>
      <c r="AD53" s="165"/>
    </row>
    <row r="54" spans="1:30" ht="15" customHeight="1" x14ac:dyDescent="0.4">
      <c r="A54" s="269" t="s">
        <v>229</v>
      </c>
      <c r="B54" s="173"/>
      <c r="C54" s="173"/>
      <c r="D54" s="173"/>
      <c r="E54" s="173"/>
      <c r="F54" s="173"/>
      <c r="G54" s="174"/>
      <c r="H54" s="270"/>
      <c r="I54" s="271"/>
      <c r="J54" s="271"/>
      <c r="K54" s="99"/>
      <c r="L54" s="175"/>
      <c r="M54" s="176"/>
      <c r="N54" s="176"/>
      <c r="O54" s="176"/>
      <c r="P54" s="176"/>
      <c r="Q54" s="176"/>
      <c r="R54" s="176"/>
      <c r="S54" s="176"/>
      <c r="T54" s="177"/>
      <c r="U54" s="178"/>
      <c r="V54" s="179"/>
      <c r="W54" s="176"/>
      <c r="X54" s="178"/>
      <c r="Y54" s="176"/>
      <c r="Z54" s="176"/>
      <c r="AA54" s="176"/>
      <c r="AB54" s="176"/>
      <c r="AC54" s="176"/>
      <c r="AD54" s="178"/>
    </row>
    <row r="55" spans="1:30" ht="15" customHeight="1" x14ac:dyDescent="0.4">
      <c r="A55" s="218" t="s">
        <v>158</v>
      </c>
      <c r="B55" s="192"/>
      <c r="C55" s="192"/>
      <c r="D55" s="192"/>
      <c r="E55" s="192"/>
      <c r="F55" s="192"/>
      <c r="G55" s="193"/>
      <c r="H55" s="256">
        <f>T55</f>
        <v>49.56</v>
      </c>
      <c r="I55" s="257"/>
      <c r="J55" s="257"/>
      <c r="K55" s="108" t="s">
        <v>14</v>
      </c>
      <c r="L55" s="194" t="s">
        <v>195</v>
      </c>
      <c r="M55" s="195"/>
      <c r="N55" s="195"/>
      <c r="O55" s="195"/>
      <c r="P55" s="195"/>
      <c r="Q55" s="195"/>
      <c r="R55" s="195"/>
      <c r="S55" s="195"/>
      <c r="T55" s="258">
        <v>49.56</v>
      </c>
      <c r="U55" s="259"/>
      <c r="V55" s="171"/>
      <c r="W55" s="164"/>
      <c r="X55" s="165"/>
      <c r="Y55" s="164"/>
      <c r="Z55" s="164"/>
      <c r="AA55" s="164"/>
      <c r="AB55" s="164"/>
      <c r="AC55" s="164"/>
      <c r="AD55" s="165"/>
    </row>
    <row r="56" spans="1:30" ht="15" customHeight="1" x14ac:dyDescent="0.4">
      <c r="A56" s="166" t="s">
        <v>159</v>
      </c>
      <c r="B56" s="167"/>
      <c r="C56" s="167"/>
      <c r="D56" s="167"/>
      <c r="E56" s="167"/>
      <c r="F56" s="167"/>
      <c r="G56" s="168"/>
      <c r="H56" s="256">
        <v>8</v>
      </c>
      <c r="I56" s="257"/>
      <c r="J56" s="257"/>
      <c r="K56" s="75" t="s">
        <v>122</v>
      </c>
      <c r="L56" s="260" t="s">
        <v>160</v>
      </c>
      <c r="M56" s="261"/>
      <c r="N56" s="261"/>
      <c r="O56" s="261"/>
      <c r="P56" s="261"/>
      <c r="Q56" s="261"/>
      <c r="R56" s="261"/>
      <c r="S56" s="261"/>
      <c r="T56" s="262">
        <v>7.5069999999999997</v>
      </c>
      <c r="U56" s="263"/>
      <c r="V56" s="171"/>
      <c r="W56" s="164"/>
      <c r="X56" s="165"/>
      <c r="Y56" s="164"/>
      <c r="Z56" s="164"/>
      <c r="AA56" s="164"/>
      <c r="AB56" s="164"/>
      <c r="AC56" s="164"/>
      <c r="AD56" s="165"/>
    </row>
    <row r="57" spans="1:30" ht="15" customHeight="1" x14ac:dyDescent="0.4">
      <c r="A57" s="172" t="s">
        <v>196</v>
      </c>
      <c r="B57" s="173"/>
      <c r="C57" s="173"/>
      <c r="D57" s="173"/>
      <c r="E57" s="173"/>
      <c r="F57" s="173"/>
      <c r="G57" s="174"/>
      <c r="H57" s="293">
        <v>17</v>
      </c>
      <c r="I57" s="227"/>
      <c r="J57" s="227"/>
      <c r="K57" s="97" t="s">
        <v>161</v>
      </c>
      <c r="L57" s="175" t="s">
        <v>198</v>
      </c>
      <c r="M57" s="176"/>
      <c r="N57" s="176"/>
      <c r="O57" s="176"/>
      <c r="P57" s="176"/>
      <c r="Q57" s="176"/>
      <c r="R57" s="176"/>
      <c r="S57" s="176"/>
      <c r="T57" s="177">
        <v>17</v>
      </c>
      <c r="U57" s="178"/>
      <c r="V57" s="179"/>
      <c r="W57" s="176"/>
      <c r="X57" s="178"/>
      <c r="Y57" s="179"/>
      <c r="Z57" s="176"/>
      <c r="AA57" s="176"/>
      <c r="AB57" s="176"/>
      <c r="AC57" s="176"/>
      <c r="AD57" s="178"/>
    </row>
    <row r="58" spans="1:30" ht="15" customHeight="1" x14ac:dyDescent="0.4">
      <c r="A58" s="218" t="s">
        <v>197</v>
      </c>
      <c r="B58" s="192"/>
      <c r="C58" s="192"/>
      <c r="D58" s="192"/>
      <c r="E58" s="192"/>
      <c r="F58" s="192"/>
      <c r="G58" s="193"/>
      <c r="H58" s="256">
        <v>5</v>
      </c>
      <c r="I58" s="257"/>
      <c r="J58" s="257"/>
      <c r="K58" s="74" t="s">
        <v>161</v>
      </c>
      <c r="L58" s="169" t="s">
        <v>199</v>
      </c>
      <c r="M58" s="164"/>
      <c r="N58" s="164"/>
      <c r="O58" s="164"/>
      <c r="P58" s="164"/>
      <c r="Q58" s="164"/>
      <c r="R58" s="164"/>
      <c r="S58" s="164"/>
      <c r="T58" s="170">
        <v>5</v>
      </c>
      <c r="U58" s="165"/>
      <c r="V58" s="171"/>
      <c r="W58" s="164"/>
      <c r="X58" s="165"/>
      <c r="Y58" s="164"/>
      <c r="Z58" s="164"/>
      <c r="AA58" s="164"/>
      <c r="AB58" s="164"/>
      <c r="AC58" s="164"/>
      <c r="AD58" s="165"/>
    </row>
    <row r="59" spans="1:30" ht="15" customHeight="1" x14ac:dyDescent="0.4">
      <c r="A59" s="172" t="s">
        <v>162</v>
      </c>
      <c r="B59" s="173"/>
      <c r="C59" s="173"/>
      <c r="D59" s="173"/>
      <c r="E59" s="173"/>
      <c r="F59" s="173"/>
      <c r="G59" s="174"/>
      <c r="H59" s="270">
        <v>1</v>
      </c>
      <c r="I59" s="271"/>
      <c r="J59" s="271"/>
      <c r="K59" s="223" t="s">
        <v>163</v>
      </c>
      <c r="L59" s="291" t="s">
        <v>214</v>
      </c>
      <c r="M59" s="292"/>
      <c r="N59" s="292"/>
      <c r="O59" s="292"/>
      <c r="P59" s="292"/>
      <c r="Q59" s="292"/>
      <c r="R59" s="292"/>
      <c r="S59" s="292"/>
      <c r="T59" s="177"/>
      <c r="U59" s="178"/>
      <c r="V59" s="179"/>
      <c r="W59" s="176"/>
      <c r="X59" s="178"/>
      <c r="Y59" s="179"/>
      <c r="Z59" s="176"/>
      <c r="AA59" s="176"/>
      <c r="AB59" s="176"/>
      <c r="AC59" s="176"/>
      <c r="AD59" s="178"/>
    </row>
    <row r="60" spans="1:30" ht="15" customHeight="1" x14ac:dyDescent="0.4">
      <c r="A60" s="218" t="s">
        <v>164</v>
      </c>
      <c r="B60" s="192"/>
      <c r="C60" s="192"/>
      <c r="D60" s="192"/>
      <c r="E60" s="192"/>
      <c r="F60" s="192"/>
      <c r="G60" s="193"/>
      <c r="H60" s="285"/>
      <c r="I60" s="286"/>
      <c r="J60" s="286"/>
      <c r="K60" s="138"/>
      <c r="L60" s="289" t="s">
        <v>194</v>
      </c>
      <c r="M60" s="290"/>
      <c r="N60" s="290"/>
      <c r="O60" s="290"/>
      <c r="P60" s="290"/>
      <c r="Q60" s="290"/>
      <c r="R60" s="290"/>
      <c r="S60" s="290"/>
      <c r="T60" s="219">
        <v>1</v>
      </c>
      <c r="U60" s="185"/>
      <c r="V60" s="198"/>
      <c r="W60" s="195"/>
      <c r="X60" s="185"/>
      <c r="Y60" s="195"/>
      <c r="Z60" s="195"/>
      <c r="AA60" s="195"/>
      <c r="AB60" s="195"/>
      <c r="AC60" s="195"/>
      <c r="AD60" s="185"/>
    </row>
    <row r="61" spans="1:30" ht="15" customHeight="1" x14ac:dyDescent="0.4">
      <c r="A61" s="166" t="s">
        <v>165</v>
      </c>
      <c r="B61" s="167"/>
      <c r="C61" s="167"/>
      <c r="D61" s="167"/>
      <c r="E61" s="167"/>
      <c r="F61" s="167"/>
      <c r="G61" s="168"/>
      <c r="H61" s="270">
        <v>2</v>
      </c>
      <c r="I61" s="271"/>
      <c r="J61" s="271"/>
      <c r="K61" s="223" t="s">
        <v>14</v>
      </c>
      <c r="L61" s="169" t="s">
        <v>167</v>
      </c>
      <c r="M61" s="164"/>
      <c r="N61" s="164"/>
      <c r="O61" s="164"/>
      <c r="P61" s="164"/>
      <c r="Q61" s="164"/>
      <c r="R61" s="164"/>
      <c r="S61" s="164"/>
      <c r="T61" s="170"/>
      <c r="U61" s="165"/>
      <c r="V61" s="171"/>
      <c r="W61" s="164"/>
      <c r="X61" s="165"/>
      <c r="Y61" s="164"/>
      <c r="Z61" s="164"/>
      <c r="AA61" s="164"/>
      <c r="AB61" s="164"/>
      <c r="AC61" s="164"/>
      <c r="AD61" s="165"/>
    </row>
    <row r="62" spans="1:30" ht="15" customHeight="1" x14ac:dyDescent="0.4">
      <c r="A62" s="198" t="s">
        <v>166</v>
      </c>
      <c r="B62" s="195"/>
      <c r="C62" s="195"/>
      <c r="D62" s="195"/>
      <c r="E62" s="195"/>
      <c r="F62" s="195"/>
      <c r="G62" s="185"/>
      <c r="H62" s="285"/>
      <c r="I62" s="286"/>
      <c r="J62" s="286"/>
      <c r="K62" s="138"/>
      <c r="L62" s="194" t="s">
        <v>170</v>
      </c>
      <c r="M62" s="195"/>
      <c r="N62" s="195"/>
      <c r="O62" s="195"/>
      <c r="P62" s="195"/>
      <c r="Q62" s="195"/>
      <c r="R62" s="195"/>
      <c r="S62" s="195"/>
      <c r="T62" s="196">
        <v>2</v>
      </c>
      <c r="U62" s="197"/>
      <c r="V62" s="198"/>
      <c r="W62" s="195"/>
      <c r="X62" s="185"/>
      <c r="Y62" s="195"/>
      <c r="Z62" s="195"/>
      <c r="AA62" s="195"/>
      <c r="AB62" s="195"/>
      <c r="AC62" s="195"/>
      <c r="AD62" s="185"/>
    </row>
    <row r="63" spans="1:30" ht="15" customHeight="1" x14ac:dyDescent="0.4">
      <c r="A63" s="172" t="s">
        <v>168</v>
      </c>
      <c r="B63" s="173"/>
      <c r="C63" s="173"/>
      <c r="D63" s="173"/>
      <c r="E63" s="173"/>
      <c r="F63" s="173"/>
      <c r="G63" s="174"/>
      <c r="H63" s="287">
        <v>4</v>
      </c>
      <c r="I63" s="288"/>
      <c r="J63" s="288"/>
      <c r="K63" s="74" t="s">
        <v>161</v>
      </c>
      <c r="L63" s="175" t="s">
        <v>169</v>
      </c>
      <c r="M63" s="176"/>
      <c r="N63" s="176"/>
      <c r="O63" s="176"/>
      <c r="P63" s="176"/>
      <c r="Q63" s="176"/>
      <c r="R63" s="176"/>
      <c r="S63" s="176"/>
      <c r="T63" s="201">
        <v>4</v>
      </c>
      <c r="U63" s="202"/>
      <c r="V63" s="179"/>
      <c r="W63" s="176"/>
      <c r="X63" s="178"/>
      <c r="Y63" s="179"/>
      <c r="Z63" s="176"/>
      <c r="AA63" s="176"/>
      <c r="AB63" s="176"/>
      <c r="AC63" s="176"/>
      <c r="AD63" s="178"/>
    </row>
    <row r="64" spans="1:30" ht="15" customHeight="1" x14ac:dyDescent="0.4">
      <c r="A64" s="161" t="s">
        <v>4</v>
      </c>
      <c r="B64" s="162"/>
      <c r="C64" s="162"/>
      <c r="D64" s="162"/>
      <c r="E64" s="162"/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62"/>
      <c r="Y64" s="162"/>
      <c r="Z64" s="162"/>
      <c r="AA64" s="162"/>
      <c r="AB64" s="162"/>
      <c r="AC64" s="162"/>
      <c r="AD64" s="163"/>
    </row>
    <row r="65" spans="1:30" ht="15" customHeight="1" x14ac:dyDescent="0.4">
      <c r="A65" s="234" t="s">
        <v>217</v>
      </c>
      <c r="B65" s="235"/>
      <c r="C65" s="235"/>
      <c r="D65" s="235"/>
      <c r="E65" s="235"/>
      <c r="F65" s="235"/>
      <c r="G65" s="235"/>
      <c r="H65" s="235"/>
      <c r="I65" s="235"/>
      <c r="J65" s="235"/>
      <c r="K65" s="235"/>
      <c r="L65" s="235"/>
      <c r="M65" s="235"/>
      <c r="N65" s="235"/>
      <c r="O65" s="235"/>
      <c r="P65" s="235"/>
      <c r="Q65" s="235"/>
      <c r="R65" s="235"/>
      <c r="S65" s="235"/>
      <c r="T65" s="235"/>
      <c r="U65" s="235"/>
      <c r="V65" s="235"/>
      <c r="W65" s="235"/>
      <c r="X65" s="235"/>
      <c r="Y65" s="235"/>
      <c r="Z65" s="235"/>
      <c r="AA65" s="235"/>
      <c r="AB65" s="235"/>
      <c r="AC65" s="235"/>
      <c r="AD65" s="236"/>
    </row>
    <row r="66" spans="1:30" ht="15" customHeight="1" x14ac:dyDescent="0.4">
      <c r="A66" s="172" t="s">
        <v>171</v>
      </c>
      <c r="B66" s="227"/>
      <c r="C66" s="227"/>
      <c r="D66" s="227"/>
      <c r="E66" s="227"/>
      <c r="F66" s="227"/>
      <c r="G66" s="228"/>
      <c r="H66" s="229">
        <f>T66</f>
        <v>21.09</v>
      </c>
      <c r="I66" s="208"/>
      <c r="J66" s="208"/>
      <c r="K66" s="223" t="s">
        <v>13</v>
      </c>
      <c r="L66" s="175" t="s">
        <v>173</v>
      </c>
      <c r="M66" s="177"/>
      <c r="N66" s="177"/>
      <c r="O66" s="177"/>
      <c r="P66" s="177"/>
      <c r="Q66" s="177"/>
      <c r="R66" s="177"/>
      <c r="S66" s="177"/>
      <c r="T66" s="201">
        <v>21.09</v>
      </c>
      <c r="U66" s="233"/>
      <c r="V66" s="179"/>
      <c r="W66" s="176"/>
      <c r="X66" s="178"/>
      <c r="Y66" s="179"/>
      <c r="Z66" s="176"/>
      <c r="AA66" s="176"/>
      <c r="AB66" s="176"/>
      <c r="AC66" s="176"/>
      <c r="AD66" s="178"/>
    </row>
    <row r="67" spans="1:30" ht="15" customHeight="1" x14ac:dyDescent="0.4">
      <c r="A67" s="218" t="s">
        <v>172</v>
      </c>
      <c r="B67" s="192"/>
      <c r="C67" s="192"/>
      <c r="D67" s="192"/>
      <c r="E67" s="192"/>
      <c r="F67" s="192"/>
      <c r="G67" s="193"/>
      <c r="H67" s="230"/>
      <c r="I67" s="231"/>
      <c r="J67" s="231"/>
      <c r="K67" s="138"/>
      <c r="L67" s="194" t="s">
        <v>191</v>
      </c>
      <c r="M67" s="195"/>
      <c r="N67" s="195"/>
      <c r="O67" s="195"/>
      <c r="P67" s="195"/>
      <c r="Q67" s="195"/>
      <c r="R67" s="195"/>
      <c r="S67" s="195"/>
      <c r="T67" s="196"/>
      <c r="U67" s="197"/>
      <c r="V67" s="198"/>
      <c r="W67" s="195"/>
      <c r="X67" s="185"/>
      <c r="Y67" s="195"/>
      <c r="Z67" s="195"/>
      <c r="AA67" s="195"/>
      <c r="AB67" s="195"/>
      <c r="AC67" s="195"/>
      <c r="AD67" s="185"/>
    </row>
    <row r="68" spans="1:30" ht="15" customHeight="1" x14ac:dyDescent="0.4">
      <c r="A68" s="172" t="s">
        <v>171</v>
      </c>
      <c r="B68" s="227"/>
      <c r="C68" s="227"/>
      <c r="D68" s="227"/>
      <c r="E68" s="227"/>
      <c r="F68" s="227"/>
      <c r="G68" s="228"/>
      <c r="H68" s="229">
        <f>T68</f>
        <v>35.85</v>
      </c>
      <c r="I68" s="208"/>
      <c r="J68" s="208"/>
      <c r="K68" s="223" t="s">
        <v>13</v>
      </c>
      <c r="L68" s="175" t="s">
        <v>173</v>
      </c>
      <c r="M68" s="177"/>
      <c r="N68" s="177"/>
      <c r="O68" s="177"/>
      <c r="P68" s="177"/>
      <c r="Q68" s="177"/>
      <c r="R68" s="177"/>
      <c r="S68" s="177"/>
      <c r="T68" s="201">
        <v>35.85</v>
      </c>
      <c r="U68" s="233"/>
      <c r="V68" s="179"/>
      <c r="W68" s="176"/>
      <c r="X68" s="178"/>
      <c r="Y68" s="179"/>
      <c r="Z68" s="176"/>
      <c r="AA68" s="176"/>
      <c r="AB68" s="176"/>
      <c r="AC68" s="176"/>
      <c r="AD68" s="178"/>
    </row>
    <row r="69" spans="1:30" x14ac:dyDescent="0.4">
      <c r="A69" s="218" t="s">
        <v>200</v>
      </c>
      <c r="B69" s="192"/>
      <c r="C69" s="192"/>
      <c r="D69" s="192"/>
      <c r="E69" s="192"/>
      <c r="F69" s="192"/>
      <c r="G69" s="193"/>
      <c r="H69" s="230"/>
      <c r="I69" s="231"/>
      <c r="J69" s="231"/>
      <c r="K69" s="232"/>
      <c r="L69" s="194" t="s">
        <v>192</v>
      </c>
      <c r="M69" s="195"/>
      <c r="N69" s="195"/>
      <c r="O69" s="195"/>
      <c r="P69" s="195"/>
      <c r="Q69" s="195"/>
      <c r="R69" s="195"/>
      <c r="S69" s="195"/>
      <c r="T69" s="196"/>
      <c r="U69" s="197"/>
      <c r="V69" s="198"/>
      <c r="W69" s="195"/>
      <c r="X69" s="185"/>
      <c r="Y69" s="195"/>
      <c r="Z69" s="195"/>
      <c r="AA69" s="195"/>
      <c r="AB69" s="195"/>
      <c r="AC69" s="195"/>
      <c r="AD69" s="185"/>
    </row>
    <row r="70" spans="1:30" x14ac:dyDescent="0.4">
      <c r="A70" s="172" t="s">
        <v>177</v>
      </c>
      <c r="B70" s="227"/>
      <c r="C70" s="227"/>
      <c r="D70" s="227"/>
      <c r="E70" s="227"/>
      <c r="F70" s="227"/>
      <c r="G70" s="228"/>
      <c r="H70" s="203">
        <f>T70+T71</f>
        <v>36</v>
      </c>
      <c r="I70" s="204"/>
      <c r="J70" s="204"/>
      <c r="K70" s="184" t="s">
        <v>13</v>
      </c>
      <c r="L70" s="175" t="s">
        <v>173</v>
      </c>
      <c r="M70" s="177"/>
      <c r="N70" s="177"/>
      <c r="O70" s="177"/>
      <c r="P70" s="177"/>
      <c r="Q70" s="177"/>
      <c r="R70" s="177"/>
      <c r="S70" s="177"/>
      <c r="T70" s="201">
        <v>36</v>
      </c>
      <c r="U70" s="202"/>
      <c r="V70" s="179"/>
      <c r="W70" s="176"/>
      <c r="X70" s="178"/>
      <c r="Y70" s="179"/>
      <c r="Z70" s="176"/>
      <c r="AA70" s="176"/>
      <c r="AB70" s="176"/>
      <c r="AC70" s="176"/>
      <c r="AD70" s="178"/>
    </row>
    <row r="71" spans="1:30" x14ac:dyDescent="0.4">
      <c r="A71" s="218" t="s">
        <v>206</v>
      </c>
      <c r="B71" s="192"/>
      <c r="C71" s="192"/>
      <c r="D71" s="192"/>
      <c r="E71" s="192"/>
      <c r="F71" s="192"/>
      <c r="G71" s="193"/>
      <c r="H71" s="205"/>
      <c r="I71" s="206"/>
      <c r="J71" s="206"/>
      <c r="K71" s="185"/>
      <c r="L71" s="194" t="s">
        <v>216</v>
      </c>
      <c r="M71" s="195"/>
      <c r="N71" s="195"/>
      <c r="O71" s="195"/>
      <c r="P71" s="195"/>
      <c r="Q71" s="195"/>
      <c r="R71" s="195"/>
      <c r="S71" s="195"/>
      <c r="T71" s="196"/>
      <c r="U71" s="197"/>
      <c r="V71" s="198"/>
      <c r="W71" s="195"/>
      <c r="X71" s="185"/>
      <c r="Y71" s="195"/>
      <c r="Z71" s="195"/>
      <c r="AA71" s="195"/>
      <c r="AB71" s="195"/>
      <c r="AC71" s="195"/>
      <c r="AD71" s="185"/>
    </row>
    <row r="72" spans="1:30" x14ac:dyDescent="0.4">
      <c r="A72" s="172" t="s">
        <v>179</v>
      </c>
      <c r="B72" s="227"/>
      <c r="C72" s="227"/>
      <c r="D72" s="227"/>
      <c r="E72" s="227"/>
      <c r="F72" s="227"/>
      <c r="G72" s="228"/>
      <c r="H72" s="203">
        <f>T72+T73</f>
        <v>3.29</v>
      </c>
      <c r="I72" s="204"/>
      <c r="J72" s="204"/>
      <c r="K72" s="184" t="s">
        <v>16</v>
      </c>
      <c r="L72" s="175" t="s">
        <v>262</v>
      </c>
      <c r="M72" s="177"/>
      <c r="N72" s="177"/>
      <c r="O72" s="177"/>
      <c r="P72" s="177"/>
      <c r="Q72" s="177"/>
      <c r="R72" s="177"/>
      <c r="S72" s="177"/>
      <c r="T72" s="201">
        <v>3.29</v>
      </c>
      <c r="U72" s="202"/>
      <c r="V72" s="179"/>
      <c r="W72" s="176"/>
      <c r="X72" s="178"/>
      <c r="Y72" s="179"/>
      <c r="Z72" s="176"/>
      <c r="AA72" s="176"/>
      <c r="AB72" s="176"/>
      <c r="AC72" s="176"/>
      <c r="AD72" s="178"/>
    </row>
    <row r="73" spans="1:30" x14ac:dyDescent="0.4">
      <c r="A73" s="218" t="s">
        <v>215</v>
      </c>
      <c r="B73" s="192"/>
      <c r="C73" s="192"/>
      <c r="D73" s="192"/>
      <c r="E73" s="192"/>
      <c r="F73" s="192"/>
      <c r="G73" s="193"/>
      <c r="H73" s="205"/>
      <c r="I73" s="206"/>
      <c r="J73" s="206"/>
      <c r="K73" s="185"/>
      <c r="L73" s="194" t="s">
        <v>263</v>
      </c>
      <c r="M73" s="195"/>
      <c r="N73" s="195"/>
      <c r="O73" s="195"/>
      <c r="P73" s="195"/>
      <c r="Q73" s="195"/>
      <c r="R73" s="195"/>
      <c r="S73" s="195"/>
      <c r="T73" s="196"/>
      <c r="U73" s="197"/>
      <c r="V73" s="198"/>
      <c r="W73" s="195"/>
      <c r="X73" s="185"/>
      <c r="Y73" s="195"/>
      <c r="Z73" s="195"/>
      <c r="AA73" s="195"/>
      <c r="AB73" s="195"/>
      <c r="AC73" s="195"/>
      <c r="AD73" s="185"/>
    </row>
    <row r="74" spans="1:30" ht="15" customHeight="1" x14ac:dyDescent="0.4">
      <c r="A74" s="234" t="s">
        <v>219</v>
      </c>
      <c r="B74" s="235"/>
      <c r="C74" s="235"/>
      <c r="D74" s="235"/>
      <c r="E74" s="235"/>
      <c r="F74" s="235"/>
      <c r="G74" s="235"/>
      <c r="H74" s="235"/>
      <c r="I74" s="235"/>
      <c r="J74" s="235"/>
      <c r="K74" s="235"/>
      <c r="L74" s="235"/>
      <c r="M74" s="235"/>
      <c r="N74" s="235"/>
      <c r="O74" s="235"/>
      <c r="P74" s="235"/>
      <c r="Q74" s="235"/>
      <c r="R74" s="235"/>
      <c r="S74" s="235"/>
      <c r="T74" s="235"/>
      <c r="U74" s="235"/>
      <c r="V74" s="235"/>
      <c r="W74" s="235"/>
      <c r="X74" s="235"/>
      <c r="Y74" s="235"/>
      <c r="Z74" s="235"/>
      <c r="AA74" s="235"/>
      <c r="AB74" s="235"/>
      <c r="AC74" s="235"/>
      <c r="AD74" s="236"/>
    </row>
    <row r="75" spans="1:30" ht="15" customHeight="1" x14ac:dyDescent="0.4">
      <c r="A75" s="172" t="s">
        <v>171</v>
      </c>
      <c r="B75" s="227"/>
      <c r="C75" s="227"/>
      <c r="D75" s="227"/>
      <c r="E75" s="227"/>
      <c r="F75" s="227"/>
      <c r="G75" s="228"/>
      <c r="H75" s="229">
        <f>T75</f>
        <v>49.54</v>
      </c>
      <c r="I75" s="208"/>
      <c r="J75" s="208"/>
      <c r="K75" s="223" t="s">
        <v>13</v>
      </c>
      <c r="L75" s="175" t="s">
        <v>173</v>
      </c>
      <c r="M75" s="177"/>
      <c r="N75" s="177"/>
      <c r="O75" s="177"/>
      <c r="P75" s="177"/>
      <c r="Q75" s="177"/>
      <c r="R75" s="177"/>
      <c r="S75" s="177"/>
      <c r="T75" s="201">
        <v>49.54</v>
      </c>
      <c r="U75" s="233"/>
      <c r="V75" s="179"/>
      <c r="W75" s="176"/>
      <c r="X75" s="178"/>
      <c r="Y75" s="179"/>
      <c r="Z75" s="176"/>
      <c r="AA75" s="176"/>
      <c r="AB75" s="176"/>
      <c r="AC75" s="176"/>
      <c r="AD75" s="178"/>
    </row>
    <row r="76" spans="1:30" ht="15" customHeight="1" x14ac:dyDescent="0.4">
      <c r="A76" s="218" t="s">
        <v>174</v>
      </c>
      <c r="B76" s="192"/>
      <c r="C76" s="192"/>
      <c r="D76" s="192"/>
      <c r="E76" s="192"/>
      <c r="F76" s="192"/>
      <c r="G76" s="193"/>
      <c r="H76" s="230"/>
      <c r="I76" s="231"/>
      <c r="J76" s="231"/>
      <c r="K76" s="138"/>
      <c r="L76" s="194" t="s">
        <v>220</v>
      </c>
      <c r="M76" s="195"/>
      <c r="N76" s="195"/>
      <c r="O76" s="195"/>
      <c r="P76" s="195"/>
      <c r="Q76" s="195"/>
      <c r="R76" s="195"/>
      <c r="S76" s="195"/>
      <c r="T76" s="196"/>
      <c r="U76" s="197"/>
      <c r="V76" s="198"/>
      <c r="W76" s="195"/>
      <c r="X76" s="185"/>
      <c r="Y76" s="195"/>
      <c r="Z76" s="195"/>
      <c r="AA76" s="195"/>
      <c r="AB76" s="195"/>
      <c r="AC76" s="195"/>
      <c r="AD76" s="185"/>
    </row>
    <row r="77" spans="1:30" ht="15" customHeight="1" x14ac:dyDescent="0.4">
      <c r="A77" s="172" t="s">
        <v>5</v>
      </c>
      <c r="B77" s="227"/>
      <c r="C77" s="227"/>
      <c r="D77" s="227"/>
      <c r="E77" s="227"/>
      <c r="F77" s="227"/>
      <c r="G77" s="228"/>
      <c r="H77" s="229">
        <f>T77</f>
        <v>57.79</v>
      </c>
      <c r="I77" s="208"/>
      <c r="J77" s="208"/>
      <c r="K77" s="223" t="s">
        <v>13</v>
      </c>
      <c r="L77" s="175" t="s">
        <v>173</v>
      </c>
      <c r="M77" s="177"/>
      <c r="N77" s="177"/>
      <c r="O77" s="177"/>
      <c r="P77" s="177"/>
      <c r="Q77" s="177"/>
      <c r="R77" s="177"/>
      <c r="S77" s="177"/>
      <c r="T77" s="201">
        <v>57.79</v>
      </c>
      <c r="U77" s="233"/>
      <c r="V77" s="179"/>
      <c r="W77" s="176"/>
      <c r="X77" s="178"/>
      <c r="Y77" s="179"/>
      <c r="Z77" s="176"/>
      <c r="AA77" s="176"/>
      <c r="AB77" s="176"/>
      <c r="AC77" s="176"/>
      <c r="AD77" s="178"/>
    </row>
    <row r="78" spans="1:30" x14ac:dyDescent="0.4">
      <c r="A78" s="218" t="s">
        <v>175</v>
      </c>
      <c r="B78" s="192"/>
      <c r="C78" s="192"/>
      <c r="D78" s="192"/>
      <c r="E78" s="192"/>
      <c r="F78" s="192"/>
      <c r="G78" s="193"/>
      <c r="H78" s="230"/>
      <c r="I78" s="231"/>
      <c r="J78" s="231"/>
      <c r="K78" s="232"/>
      <c r="L78" s="194" t="s">
        <v>220</v>
      </c>
      <c r="M78" s="195"/>
      <c r="N78" s="195"/>
      <c r="O78" s="195"/>
      <c r="P78" s="195"/>
      <c r="Q78" s="195"/>
      <c r="R78" s="195"/>
      <c r="S78" s="195"/>
      <c r="T78" s="196"/>
      <c r="U78" s="197"/>
      <c r="V78" s="198"/>
      <c r="W78" s="195"/>
      <c r="X78" s="185"/>
      <c r="Y78" s="195"/>
      <c r="Z78" s="195"/>
      <c r="AA78" s="195"/>
      <c r="AB78" s="195"/>
      <c r="AC78" s="195"/>
      <c r="AD78" s="185"/>
    </row>
    <row r="79" spans="1:30" x14ac:dyDescent="0.4">
      <c r="A79" s="172" t="s">
        <v>176</v>
      </c>
      <c r="B79" s="227"/>
      <c r="C79" s="227"/>
      <c r="D79" s="227"/>
      <c r="E79" s="227"/>
      <c r="F79" s="227"/>
      <c r="G79" s="228"/>
      <c r="H79" s="229">
        <f>T79</f>
        <v>59</v>
      </c>
      <c r="I79" s="208"/>
      <c r="J79" s="208"/>
      <c r="K79" s="184" t="s">
        <v>13</v>
      </c>
      <c r="L79" s="175" t="s">
        <v>173</v>
      </c>
      <c r="M79" s="177"/>
      <c r="N79" s="177"/>
      <c r="O79" s="177"/>
      <c r="P79" s="177"/>
      <c r="Q79" s="177"/>
      <c r="R79" s="177"/>
      <c r="S79" s="177"/>
      <c r="T79" s="201">
        <v>59</v>
      </c>
      <c r="U79" s="202"/>
      <c r="V79" s="179"/>
      <c r="W79" s="176"/>
      <c r="X79" s="178"/>
      <c r="Y79" s="179"/>
      <c r="Z79" s="176"/>
      <c r="AA79" s="176"/>
      <c r="AB79" s="176"/>
      <c r="AC79" s="176"/>
      <c r="AD79" s="178"/>
    </row>
    <row r="80" spans="1:30" x14ac:dyDescent="0.4">
      <c r="A80" s="218" t="s">
        <v>269</v>
      </c>
      <c r="B80" s="192"/>
      <c r="C80" s="192"/>
      <c r="D80" s="192"/>
      <c r="E80" s="192"/>
      <c r="F80" s="192"/>
      <c r="G80" s="193"/>
      <c r="H80" s="230"/>
      <c r="I80" s="231"/>
      <c r="J80" s="231"/>
      <c r="K80" s="185"/>
      <c r="L80" s="194" t="s">
        <v>178</v>
      </c>
      <c r="M80" s="195"/>
      <c r="N80" s="195"/>
      <c r="O80" s="195"/>
      <c r="P80" s="195"/>
      <c r="Q80" s="195"/>
      <c r="R80" s="195"/>
      <c r="S80" s="195"/>
      <c r="T80" s="196"/>
      <c r="U80" s="197"/>
      <c r="V80" s="198"/>
      <c r="W80" s="195"/>
      <c r="X80" s="185"/>
      <c r="Y80" s="195"/>
      <c r="Z80" s="195"/>
      <c r="AA80" s="195"/>
      <c r="AB80" s="195"/>
      <c r="AC80" s="195"/>
      <c r="AD80" s="185"/>
    </row>
    <row r="81" spans="1:30" ht="15" customHeight="1" x14ac:dyDescent="0.4">
      <c r="A81" s="161" t="s">
        <v>203</v>
      </c>
      <c r="B81" s="162"/>
      <c r="C81" s="162"/>
      <c r="D81" s="162"/>
      <c r="E81" s="162"/>
      <c r="F81" s="162"/>
      <c r="G81" s="162"/>
      <c r="H81" s="162"/>
      <c r="I81" s="162"/>
      <c r="J81" s="162"/>
      <c r="K81" s="162"/>
      <c r="L81" s="162"/>
      <c r="M81" s="162"/>
      <c r="N81" s="162"/>
      <c r="O81" s="162"/>
      <c r="P81" s="162"/>
      <c r="Q81" s="162"/>
      <c r="R81" s="162"/>
      <c r="S81" s="162"/>
      <c r="T81" s="162"/>
      <c r="U81" s="162"/>
      <c r="V81" s="162"/>
      <c r="W81" s="162"/>
      <c r="X81" s="162"/>
      <c r="Y81" s="162"/>
      <c r="Z81" s="162"/>
      <c r="AA81" s="162"/>
      <c r="AB81" s="162"/>
      <c r="AC81" s="162"/>
      <c r="AD81" s="163"/>
    </row>
    <row r="82" spans="1:30" x14ac:dyDescent="0.4">
      <c r="A82" s="172" t="s">
        <v>203</v>
      </c>
      <c r="B82" s="173"/>
      <c r="C82" s="173"/>
      <c r="D82" s="173"/>
      <c r="E82" s="173"/>
      <c r="F82" s="173"/>
      <c r="G82" s="174"/>
      <c r="H82" s="270">
        <f>T82</f>
        <v>55</v>
      </c>
      <c r="I82" s="271"/>
      <c r="J82" s="271"/>
      <c r="K82" s="223" t="s">
        <v>14</v>
      </c>
      <c r="L82" s="175" t="s">
        <v>204</v>
      </c>
      <c r="M82" s="176"/>
      <c r="N82" s="176"/>
      <c r="O82" s="176"/>
      <c r="P82" s="176"/>
      <c r="Q82" s="176"/>
      <c r="R82" s="176"/>
      <c r="S82" s="176"/>
      <c r="T82" s="283">
        <v>55</v>
      </c>
      <c r="U82" s="284"/>
      <c r="V82" s="179"/>
      <c r="W82" s="176"/>
      <c r="X82" s="178"/>
      <c r="Y82" s="179"/>
      <c r="Z82" s="176"/>
      <c r="AA82" s="176"/>
      <c r="AB82" s="176"/>
      <c r="AC82" s="176"/>
      <c r="AD82" s="178"/>
    </row>
    <row r="83" spans="1:30" x14ac:dyDescent="0.4">
      <c r="A83" s="218"/>
      <c r="B83" s="192"/>
      <c r="C83" s="192"/>
      <c r="D83" s="192"/>
      <c r="E83" s="192"/>
      <c r="F83" s="192"/>
      <c r="G83" s="193"/>
      <c r="H83" s="285"/>
      <c r="I83" s="286"/>
      <c r="J83" s="286"/>
      <c r="K83" s="138"/>
      <c r="L83" s="194" t="s">
        <v>221</v>
      </c>
      <c r="M83" s="195"/>
      <c r="N83" s="195"/>
      <c r="O83" s="195"/>
      <c r="P83" s="195"/>
      <c r="Q83" s="195"/>
      <c r="R83" s="195"/>
      <c r="S83" s="195"/>
      <c r="T83" s="258"/>
      <c r="U83" s="259"/>
      <c r="V83" s="198"/>
      <c r="W83" s="195"/>
      <c r="X83" s="185"/>
      <c r="Y83" s="198"/>
      <c r="Z83" s="195"/>
      <c r="AA83" s="195"/>
      <c r="AB83" s="195"/>
      <c r="AC83" s="195"/>
      <c r="AD83" s="185"/>
    </row>
    <row r="84" spans="1:30" s="114" customFormat="1" x14ac:dyDescent="0.4">
      <c r="A84" s="172" t="s">
        <v>203</v>
      </c>
      <c r="B84" s="173"/>
      <c r="C84" s="173"/>
      <c r="D84" s="173"/>
      <c r="E84" s="173"/>
      <c r="F84" s="173"/>
      <c r="G84" s="174"/>
      <c r="H84" s="270">
        <v>1</v>
      </c>
      <c r="I84" s="271"/>
      <c r="J84" s="271"/>
      <c r="K84" s="223" t="s">
        <v>14</v>
      </c>
      <c r="L84" s="175" t="s">
        <v>204</v>
      </c>
      <c r="M84" s="176"/>
      <c r="N84" s="176"/>
      <c r="O84" s="176"/>
      <c r="P84" s="176"/>
      <c r="Q84" s="176"/>
      <c r="R84" s="176"/>
      <c r="S84" s="176"/>
      <c r="T84" s="283">
        <v>0.83</v>
      </c>
      <c r="U84" s="284"/>
      <c r="V84" s="179"/>
      <c r="W84" s="176"/>
      <c r="X84" s="178"/>
      <c r="Y84" s="179"/>
      <c r="Z84" s="176"/>
      <c r="AA84" s="176"/>
      <c r="AB84" s="176"/>
      <c r="AC84" s="176"/>
      <c r="AD84" s="178"/>
    </row>
    <row r="85" spans="1:30" s="114" customFormat="1" x14ac:dyDescent="0.4">
      <c r="A85" s="218"/>
      <c r="B85" s="192"/>
      <c r="C85" s="192"/>
      <c r="D85" s="192"/>
      <c r="E85" s="192"/>
      <c r="F85" s="192"/>
      <c r="G85" s="193"/>
      <c r="H85" s="285"/>
      <c r="I85" s="286"/>
      <c r="J85" s="286"/>
      <c r="K85" s="138"/>
      <c r="L85" s="194" t="s">
        <v>268</v>
      </c>
      <c r="M85" s="195"/>
      <c r="N85" s="195"/>
      <c r="O85" s="195"/>
      <c r="P85" s="195"/>
      <c r="Q85" s="195"/>
      <c r="R85" s="195"/>
      <c r="S85" s="195"/>
      <c r="T85" s="258"/>
      <c r="U85" s="259"/>
      <c r="V85" s="198"/>
      <c r="W85" s="195"/>
      <c r="X85" s="185"/>
      <c r="Y85" s="198"/>
      <c r="Z85" s="195"/>
      <c r="AA85" s="195"/>
      <c r="AB85" s="195"/>
      <c r="AC85" s="195"/>
      <c r="AD85" s="185"/>
    </row>
    <row r="86" spans="1:30" ht="15" customHeight="1" x14ac:dyDescent="0.4">
      <c r="A86" s="161" t="s">
        <v>231</v>
      </c>
      <c r="B86" s="162"/>
      <c r="C86" s="162"/>
      <c r="D86" s="162"/>
      <c r="E86" s="162"/>
      <c r="F86" s="162"/>
      <c r="G86" s="162"/>
      <c r="H86" s="162"/>
      <c r="I86" s="162"/>
      <c r="J86" s="162"/>
      <c r="K86" s="162"/>
      <c r="L86" s="162"/>
      <c r="M86" s="162"/>
      <c r="N86" s="162"/>
      <c r="O86" s="162"/>
      <c r="P86" s="162"/>
      <c r="Q86" s="162"/>
      <c r="R86" s="162"/>
      <c r="S86" s="162"/>
      <c r="T86" s="162"/>
      <c r="U86" s="162"/>
      <c r="V86" s="162"/>
      <c r="W86" s="162"/>
      <c r="X86" s="162"/>
      <c r="Y86" s="162"/>
      <c r="Z86" s="162"/>
      <c r="AA86" s="162"/>
      <c r="AB86" s="162"/>
      <c r="AC86" s="162"/>
      <c r="AD86" s="163"/>
    </row>
    <row r="87" spans="1:30" ht="15" customHeight="1" x14ac:dyDescent="0.4">
      <c r="A87" s="146" t="s">
        <v>232</v>
      </c>
      <c r="B87" s="147"/>
      <c r="C87" s="147"/>
      <c r="D87" s="147"/>
      <c r="E87" s="147"/>
      <c r="F87" s="147"/>
      <c r="G87" s="148"/>
      <c r="H87" s="250">
        <v>1</v>
      </c>
      <c r="I87" s="251"/>
      <c r="J87" s="251"/>
      <c r="K87" s="223" t="s">
        <v>233</v>
      </c>
      <c r="L87" s="155"/>
      <c r="M87" s="156"/>
      <c r="N87" s="156"/>
      <c r="O87" s="156"/>
      <c r="P87" s="156"/>
      <c r="Q87" s="156"/>
      <c r="R87" s="156"/>
      <c r="S87" s="156"/>
      <c r="T87" s="254"/>
      <c r="U87" s="255"/>
      <c r="V87" s="159"/>
      <c r="W87" s="156"/>
      <c r="X87" s="160"/>
      <c r="Y87" s="159"/>
      <c r="Z87" s="156"/>
      <c r="AA87" s="156"/>
      <c r="AB87" s="156"/>
      <c r="AC87" s="156"/>
      <c r="AD87" s="160"/>
    </row>
    <row r="88" spans="1:30" ht="15" customHeight="1" x14ac:dyDescent="0.4">
      <c r="A88" s="237"/>
      <c r="B88" s="238"/>
      <c r="C88" s="238"/>
      <c r="D88" s="238"/>
      <c r="E88" s="238"/>
      <c r="F88" s="238"/>
      <c r="G88" s="239"/>
      <c r="H88" s="252"/>
      <c r="I88" s="253"/>
      <c r="J88" s="253"/>
      <c r="K88" s="138"/>
      <c r="L88" s="240"/>
      <c r="M88" s="241"/>
      <c r="N88" s="241"/>
      <c r="O88" s="241"/>
      <c r="P88" s="241"/>
      <c r="Q88" s="241"/>
      <c r="R88" s="241"/>
      <c r="S88" s="241"/>
      <c r="T88" s="242"/>
      <c r="U88" s="243"/>
      <c r="V88" s="244"/>
      <c r="W88" s="241"/>
      <c r="X88" s="154"/>
      <c r="Y88" s="244"/>
      <c r="Z88" s="241"/>
      <c r="AA88" s="241"/>
      <c r="AB88" s="241"/>
      <c r="AC88" s="241"/>
      <c r="AD88" s="154"/>
    </row>
    <row r="89" spans="1:30" ht="15" customHeight="1" x14ac:dyDescent="0.4">
      <c r="A89" s="146" t="s">
        <v>234</v>
      </c>
      <c r="B89" s="147"/>
      <c r="C89" s="147"/>
      <c r="D89" s="147"/>
      <c r="E89" s="147"/>
      <c r="F89" s="147"/>
      <c r="G89" s="148"/>
      <c r="H89" s="149"/>
      <c r="I89" s="150"/>
      <c r="J89" s="150"/>
      <c r="K89" s="223" t="s">
        <v>235</v>
      </c>
      <c r="L89" s="155" t="s">
        <v>236</v>
      </c>
      <c r="M89" s="156"/>
      <c r="N89" s="156"/>
      <c r="O89" s="156"/>
      <c r="P89" s="156"/>
      <c r="Q89" s="156"/>
      <c r="R89" s="156"/>
      <c r="S89" s="156"/>
      <c r="T89" s="157"/>
      <c r="U89" s="158"/>
      <c r="V89" s="159"/>
      <c r="W89" s="156"/>
      <c r="X89" s="160"/>
      <c r="Y89" s="159"/>
      <c r="Z89" s="156"/>
      <c r="AA89" s="156"/>
      <c r="AB89" s="156"/>
      <c r="AC89" s="156"/>
      <c r="AD89" s="160"/>
    </row>
    <row r="90" spans="1:30" ht="15" customHeight="1" x14ac:dyDescent="0.4">
      <c r="A90" s="237"/>
      <c r="B90" s="238"/>
      <c r="C90" s="238"/>
      <c r="D90" s="238"/>
      <c r="E90" s="238"/>
      <c r="F90" s="238"/>
      <c r="G90" s="239"/>
      <c r="H90" s="151"/>
      <c r="I90" s="152"/>
      <c r="J90" s="152"/>
      <c r="K90" s="138"/>
      <c r="L90" s="240"/>
      <c r="M90" s="241"/>
      <c r="N90" s="241"/>
      <c r="O90" s="241"/>
      <c r="P90" s="241"/>
      <c r="Q90" s="241"/>
      <c r="R90" s="241"/>
      <c r="S90" s="241"/>
      <c r="T90" s="245"/>
      <c r="U90" s="246"/>
      <c r="V90" s="244"/>
      <c r="W90" s="241"/>
      <c r="X90" s="154"/>
      <c r="Y90" s="241"/>
      <c r="Z90" s="241"/>
      <c r="AA90" s="241"/>
      <c r="AB90" s="241"/>
      <c r="AC90" s="241"/>
      <c r="AD90" s="154"/>
    </row>
    <row r="91" spans="1:30" ht="15" customHeight="1" x14ac:dyDescent="0.4">
      <c r="A91" s="146" t="s">
        <v>237</v>
      </c>
      <c r="B91" s="147"/>
      <c r="C91" s="147"/>
      <c r="D91" s="147"/>
      <c r="E91" s="147"/>
      <c r="F91" s="147"/>
      <c r="G91" s="148"/>
      <c r="H91" s="278">
        <v>37.5</v>
      </c>
      <c r="I91" s="279"/>
      <c r="J91" s="279"/>
      <c r="K91" s="153" t="s">
        <v>238</v>
      </c>
      <c r="L91" s="276" t="s">
        <v>236</v>
      </c>
      <c r="M91" s="274"/>
      <c r="N91" s="274"/>
      <c r="O91" s="274"/>
      <c r="P91" s="274"/>
      <c r="Q91" s="274"/>
      <c r="R91" s="274"/>
      <c r="S91" s="274"/>
      <c r="T91" s="157">
        <v>37.5</v>
      </c>
      <c r="U91" s="158"/>
      <c r="V91" s="159"/>
      <c r="W91" s="156"/>
      <c r="X91" s="160"/>
      <c r="Y91" s="159"/>
      <c r="Z91" s="156"/>
      <c r="AA91" s="156"/>
      <c r="AB91" s="156"/>
      <c r="AC91" s="156"/>
      <c r="AD91" s="160"/>
    </row>
    <row r="92" spans="1:30" ht="15" customHeight="1" x14ac:dyDescent="0.4">
      <c r="A92" s="273"/>
      <c r="B92" s="274"/>
      <c r="C92" s="274"/>
      <c r="D92" s="274"/>
      <c r="E92" s="274"/>
      <c r="F92" s="274"/>
      <c r="G92" s="275"/>
      <c r="H92" s="280"/>
      <c r="I92" s="281"/>
      <c r="J92" s="281"/>
      <c r="K92" s="282"/>
      <c r="L92" s="276"/>
      <c r="M92" s="274"/>
      <c r="N92" s="274"/>
      <c r="O92" s="274"/>
      <c r="P92" s="274"/>
      <c r="Q92" s="274"/>
      <c r="R92" s="274"/>
      <c r="S92" s="274"/>
      <c r="T92" s="277"/>
      <c r="U92" s="212"/>
      <c r="V92" s="213"/>
      <c r="W92" s="272"/>
      <c r="X92" s="215"/>
      <c r="Y92" s="213"/>
      <c r="Z92" s="272"/>
      <c r="AA92" s="272"/>
      <c r="AB92" s="272"/>
      <c r="AC92" s="272"/>
      <c r="AD92" s="215"/>
    </row>
    <row r="93" spans="1:30" ht="15" customHeight="1" x14ac:dyDescent="0.4">
      <c r="A93" s="146" t="s">
        <v>239</v>
      </c>
      <c r="B93" s="147"/>
      <c r="C93" s="147"/>
      <c r="D93" s="147"/>
      <c r="E93" s="147"/>
      <c r="F93" s="147"/>
      <c r="G93" s="148"/>
      <c r="H93" s="149">
        <v>56</v>
      </c>
      <c r="I93" s="150"/>
      <c r="J93" s="150"/>
      <c r="K93" s="153" t="s">
        <v>13</v>
      </c>
      <c r="L93" s="155" t="s">
        <v>240</v>
      </c>
      <c r="M93" s="156"/>
      <c r="N93" s="156"/>
      <c r="O93" s="156"/>
      <c r="P93" s="156"/>
      <c r="Q93" s="156"/>
      <c r="R93" s="156"/>
      <c r="S93" s="156"/>
      <c r="T93" s="157">
        <v>55.74</v>
      </c>
      <c r="U93" s="158"/>
      <c r="V93" s="159"/>
      <c r="W93" s="156"/>
      <c r="X93" s="160"/>
      <c r="Y93" s="159"/>
      <c r="Z93" s="156"/>
      <c r="AA93" s="156"/>
      <c r="AB93" s="156"/>
      <c r="AC93" s="156"/>
      <c r="AD93" s="160"/>
    </row>
    <row r="94" spans="1:30" ht="15" customHeight="1" x14ac:dyDescent="0.4">
      <c r="A94" s="247"/>
      <c r="B94" s="238"/>
      <c r="C94" s="238"/>
      <c r="D94" s="238"/>
      <c r="E94" s="238"/>
      <c r="F94" s="238"/>
      <c r="G94" s="239"/>
      <c r="H94" s="151"/>
      <c r="I94" s="152"/>
      <c r="J94" s="152"/>
      <c r="K94" s="154"/>
      <c r="L94" s="248" t="s">
        <v>241</v>
      </c>
      <c r="M94" s="249"/>
      <c r="N94" s="249"/>
      <c r="O94" s="249"/>
      <c r="P94" s="249"/>
      <c r="Q94" s="249"/>
      <c r="R94" s="249"/>
      <c r="S94" s="249"/>
      <c r="T94" s="245"/>
      <c r="U94" s="246"/>
      <c r="V94" s="244"/>
      <c r="W94" s="241"/>
      <c r="X94" s="154"/>
      <c r="Y94" s="241"/>
      <c r="Z94" s="241"/>
      <c r="AA94" s="241"/>
      <c r="AB94" s="241"/>
      <c r="AC94" s="241"/>
      <c r="AD94" s="154"/>
    </row>
    <row r="95" spans="1:30" ht="15" customHeight="1" x14ac:dyDescent="0.4">
      <c r="A95" s="146" t="s">
        <v>242</v>
      </c>
      <c r="B95" s="147"/>
      <c r="C95" s="147"/>
      <c r="D95" s="147"/>
      <c r="E95" s="147"/>
      <c r="F95" s="147"/>
      <c r="G95" s="148"/>
      <c r="H95" s="149">
        <v>12</v>
      </c>
      <c r="I95" s="150"/>
      <c r="J95" s="150"/>
      <c r="K95" s="153" t="s">
        <v>161</v>
      </c>
      <c r="L95" s="155" t="s">
        <v>243</v>
      </c>
      <c r="M95" s="156"/>
      <c r="N95" s="156"/>
      <c r="O95" s="156"/>
      <c r="P95" s="156"/>
      <c r="Q95" s="156"/>
      <c r="R95" s="156"/>
      <c r="S95" s="156"/>
      <c r="T95" s="157">
        <v>12</v>
      </c>
      <c r="U95" s="158"/>
      <c r="V95" s="159"/>
      <c r="W95" s="156"/>
      <c r="X95" s="160"/>
      <c r="Y95" s="159"/>
      <c r="Z95" s="156"/>
      <c r="AA95" s="156"/>
      <c r="AB95" s="156"/>
      <c r="AC95" s="156"/>
      <c r="AD95" s="160"/>
    </row>
    <row r="96" spans="1:30" ht="15" customHeight="1" x14ac:dyDescent="0.4">
      <c r="A96" s="247"/>
      <c r="B96" s="238"/>
      <c r="C96" s="238"/>
      <c r="D96" s="238"/>
      <c r="E96" s="238"/>
      <c r="F96" s="238"/>
      <c r="G96" s="239"/>
      <c r="H96" s="151"/>
      <c r="I96" s="152"/>
      <c r="J96" s="152"/>
      <c r="K96" s="154"/>
      <c r="L96" s="248" t="s">
        <v>244</v>
      </c>
      <c r="M96" s="249"/>
      <c r="N96" s="249"/>
      <c r="O96" s="249"/>
      <c r="P96" s="249"/>
      <c r="Q96" s="249"/>
      <c r="R96" s="249"/>
      <c r="S96" s="249"/>
      <c r="T96" s="245"/>
      <c r="U96" s="246"/>
      <c r="V96" s="244"/>
      <c r="W96" s="241"/>
      <c r="X96" s="154"/>
      <c r="Y96" s="241"/>
      <c r="Z96" s="241"/>
      <c r="AA96" s="241"/>
      <c r="AB96" s="241"/>
      <c r="AC96" s="241"/>
      <c r="AD96" s="154"/>
    </row>
    <row r="97" spans="1:30" ht="15" customHeight="1" x14ac:dyDescent="0.4">
      <c r="A97" s="161" t="s">
        <v>245</v>
      </c>
      <c r="B97" s="162"/>
      <c r="C97" s="162"/>
      <c r="D97" s="162"/>
      <c r="E97" s="162"/>
      <c r="F97" s="162"/>
      <c r="G97" s="162"/>
      <c r="H97" s="162"/>
      <c r="I97" s="162"/>
      <c r="J97" s="162"/>
      <c r="K97" s="162"/>
      <c r="L97" s="162"/>
      <c r="M97" s="162"/>
      <c r="N97" s="162"/>
      <c r="O97" s="162"/>
      <c r="P97" s="162"/>
      <c r="Q97" s="162"/>
      <c r="R97" s="162"/>
      <c r="S97" s="162"/>
      <c r="T97" s="162"/>
      <c r="U97" s="162"/>
      <c r="V97" s="162"/>
      <c r="W97" s="162"/>
      <c r="X97" s="162"/>
      <c r="Y97" s="162"/>
      <c r="Z97" s="162"/>
      <c r="AA97" s="162"/>
      <c r="AB97" s="162"/>
      <c r="AC97" s="162"/>
      <c r="AD97" s="163"/>
    </row>
    <row r="98" spans="1:30" ht="15" customHeight="1" x14ac:dyDescent="0.4">
      <c r="A98" s="146" t="s">
        <v>246</v>
      </c>
      <c r="B98" s="147"/>
      <c r="C98" s="147"/>
      <c r="D98" s="147"/>
      <c r="E98" s="147"/>
      <c r="F98" s="147"/>
      <c r="G98" s="148"/>
      <c r="H98" s="250">
        <f>T98</f>
        <v>19.25</v>
      </c>
      <c r="I98" s="251"/>
      <c r="J98" s="251"/>
      <c r="K98" s="223" t="s">
        <v>147</v>
      </c>
      <c r="L98" s="155" t="s">
        <v>247</v>
      </c>
      <c r="M98" s="156"/>
      <c r="N98" s="156"/>
      <c r="O98" s="156"/>
      <c r="P98" s="156"/>
      <c r="Q98" s="156"/>
      <c r="R98" s="156"/>
      <c r="S98" s="156"/>
      <c r="T98" s="254">
        <v>19.25</v>
      </c>
      <c r="U98" s="255"/>
      <c r="V98" s="159"/>
      <c r="W98" s="156"/>
      <c r="X98" s="160"/>
      <c r="Y98" s="159"/>
      <c r="Z98" s="156"/>
      <c r="AA98" s="156"/>
      <c r="AB98" s="156"/>
      <c r="AC98" s="156"/>
      <c r="AD98" s="160"/>
    </row>
    <row r="99" spans="1:30" ht="15" customHeight="1" x14ac:dyDescent="0.4">
      <c r="A99" s="237"/>
      <c r="B99" s="238"/>
      <c r="C99" s="238"/>
      <c r="D99" s="238"/>
      <c r="E99" s="238"/>
      <c r="F99" s="238"/>
      <c r="G99" s="239"/>
      <c r="H99" s="252"/>
      <c r="I99" s="253"/>
      <c r="J99" s="253"/>
      <c r="K99" s="138"/>
      <c r="L99" s="240"/>
      <c r="M99" s="241"/>
      <c r="N99" s="241"/>
      <c r="O99" s="241"/>
      <c r="P99" s="241"/>
      <c r="Q99" s="241"/>
      <c r="R99" s="241"/>
      <c r="S99" s="241"/>
      <c r="T99" s="242"/>
      <c r="U99" s="243"/>
      <c r="V99" s="244"/>
      <c r="W99" s="241"/>
      <c r="X99" s="154"/>
      <c r="Y99" s="244"/>
      <c r="Z99" s="241"/>
      <c r="AA99" s="241"/>
      <c r="AB99" s="241"/>
      <c r="AC99" s="241"/>
      <c r="AD99" s="154"/>
    </row>
    <row r="100" spans="1:30" ht="15" customHeight="1" x14ac:dyDescent="0.4">
      <c r="A100" s="146" t="s">
        <v>248</v>
      </c>
      <c r="B100" s="147"/>
      <c r="C100" s="147"/>
      <c r="D100" s="147"/>
      <c r="E100" s="147"/>
      <c r="F100" s="147"/>
      <c r="G100" s="148"/>
      <c r="H100" s="149">
        <v>10</v>
      </c>
      <c r="I100" s="150"/>
      <c r="J100" s="150"/>
      <c r="K100" s="223" t="s">
        <v>147</v>
      </c>
      <c r="L100" s="155" t="s">
        <v>249</v>
      </c>
      <c r="M100" s="156"/>
      <c r="N100" s="156"/>
      <c r="O100" s="156"/>
      <c r="P100" s="156"/>
      <c r="Q100" s="156"/>
      <c r="R100" s="156"/>
      <c r="S100" s="156"/>
      <c r="T100" s="157">
        <v>9.6199999999999992</v>
      </c>
      <c r="U100" s="158"/>
      <c r="V100" s="159"/>
      <c r="W100" s="156"/>
      <c r="X100" s="160"/>
      <c r="Y100" s="159"/>
      <c r="Z100" s="156"/>
      <c r="AA100" s="156"/>
      <c r="AB100" s="156"/>
      <c r="AC100" s="156"/>
      <c r="AD100" s="160"/>
    </row>
    <row r="101" spans="1:30" ht="15" customHeight="1" x14ac:dyDescent="0.4">
      <c r="A101" s="237"/>
      <c r="B101" s="238"/>
      <c r="C101" s="238"/>
      <c r="D101" s="238"/>
      <c r="E101" s="238"/>
      <c r="F101" s="238"/>
      <c r="G101" s="239"/>
      <c r="H101" s="151"/>
      <c r="I101" s="152"/>
      <c r="J101" s="152"/>
      <c r="K101" s="138"/>
      <c r="L101" s="240"/>
      <c r="M101" s="241"/>
      <c r="N101" s="241"/>
      <c r="O101" s="241"/>
      <c r="P101" s="241"/>
      <c r="Q101" s="241"/>
      <c r="R101" s="241"/>
      <c r="S101" s="241"/>
      <c r="T101" s="245"/>
      <c r="U101" s="246"/>
      <c r="V101" s="244"/>
      <c r="W101" s="241"/>
      <c r="X101" s="154"/>
      <c r="Y101" s="241"/>
      <c r="Z101" s="241"/>
      <c r="AA101" s="241"/>
      <c r="AB101" s="241"/>
      <c r="AC101" s="241"/>
      <c r="AD101" s="154"/>
    </row>
    <row r="102" spans="1:30" ht="15" customHeight="1" x14ac:dyDescent="0.4">
      <c r="A102" s="172"/>
      <c r="B102" s="173"/>
      <c r="C102" s="173"/>
      <c r="D102" s="173"/>
      <c r="E102" s="173"/>
      <c r="F102" s="173"/>
      <c r="G102" s="174"/>
      <c r="H102" s="203"/>
      <c r="I102" s="204"/>
      <c r="J102" s="204"/>
      <c r="K102" s="184"/>
      <c r="L102" s="175"/>
      <c r="M102" s="176"/>
      <c r="N102" s="176"/>
      <c r="O102" s="176"/>
      <c r="P102" s="176"/>
      <c r="Q102" s="176"/>
      <c r="R102" s="176"/>
      <c r="S102" s="176"/>
      <c r="T102" s="201"/>
      <c r="U102" s="202"/>
      <c r="V102" s="179"/>
      <c r="W102" s="176"/>
      <c r="X102" s="178"/>
      <c r="Y102" s="179"/>
      <c r="Z102" s="176"/>
      <c r="AA102" s="176"/>
      <c r="AB102" s="176"/>
      <c r="AC102" s="176"/>
      <c r="AD102" s="178"/>
    </row>
    <row r="103" spans="1:30" ht="15" customHeight="1" x14ac:dyDescent="0.4">
      <c r="A103" s="218"/>
      <c r="B103" s="192"/>
      <c r="C103" s="192"/>
      <c r="D103" s="192"/>
      <c r="E103" s="192"/>
      <c r="F103" s="192"/>
      <c r="G103" s="193"/>
      <c r="H103" s="205"/>
      <c r="I103" s="206"/>
      <c r="J103" s="206"/>
      <c r="K103" s="185"/>
      <c r="L103" s="194"/>
      <c r="M103" s="195"/>
      <c r="N103" s="195"/>
      <c r="O103" s="195"/>
      <c r="P103" s="195"/>
      <c r="Q103" s="195"/>
      <c r="R103" s="195"/>
      <c r="S103" s="195"/>
      <c r="T103" s="196"/>
      <c r="U103" s="197"/>
      <c r="V103" s="198"/>
      <c r="W103" s="195"/>
      <c r="X103" s="185"/>
      <c r="Y103" s="195"/>
      <c r="Z103" s="195"/>
      <c r="AA103" s="195"/>
      <c r="AB103" s="195"/>
      <c r="AC103" s="195"/>
      <c r="AD103" s="185"/>
    </row>
    <row r="104" spans="1:30" ht="15" customHeight="1" x14ac:dyDescent="0.4">
      <c r="A104" s="161"/>
      <c r="B104" s="162"/>
      <c r="C104" s="162"/>
      <c r="D104" s="162"/>
      <c r="E104" s="162"/>
      <c r="F104" s="162"/>
      <c r="G104" s="162"/>
      <c r="H104" s="162"/>
      <c r="I104" s="162"/>
      <c r="J104" s="162"/>
      <c r="K104" s="162"/>
      <c r="L104" s="162"/>
      <c r="M104" s="162"/>
      <c r="N104" s="162"/>
      <c r="O104" s="162"/>
      <c r="P104" s="162"/>
      <c r="Q104" s="162"/>
      <c r="R104" s="162"/>
      <c r="S104" s="162"/>
      <c r="T104" s="162"/>
      <c r="U104" s="162"/>
      <c r="V104" s="162"/>
      <c r="W104" s="162"/>
      <c r="X104" s="162"/>
      <c r="Y104" s="162"/>
      <c r="Z104" s="162"/>
      <c r="AA104" s="162"/>
      <c r="AB104" s="162"/>
      <c r="AC104" s="162"/>
      <c r="AD104" s="163"/>
    </row>
    <row r="105" spans="1:30" ht="15" customHeight="1" x14ac:dyDescent="0.4">
      <c r="A105" s="172"/>
      <c r="B105" s="173"/>
      <c r="C105" s="173"/>
      <c r="D105" s="173"/>
      <c r="E105" s="173"/>
      <c r="F105" s="173"/>
      <c r="G105" s="174"/>
      <c r="H105" s="203"/>
      <c r="I105" s="204"/>
      <c r="J105" s="204"/>
      <c r="K105" s="184"/>
      <c r="L105" s="175"/>
      <c r="M105" s="176"/>
      <c r="N105" s="176"/>
      <c r="O105" s="176"/>
      <c r="P105" s="176"/>
      <c r="Q105" s="176"/>
      <c r="R105" s="176"/>
      <c r="S105" s="176"/>
      <c r="T105" s="201"/>
      <c r="U105" s="202"/>
      <c r="V105" s="179"/>
      <c r="W105" s="176"/>
      <c r="X105" s="178"/>
      <c r="Y105" s="179"/>
      <c r="Z105" s="176"/>
      <c r="AA105" s="176"/>
      <c r="AB105" s="176"/>
      <c r="AC105" s="176"/>
      <c r="AD105" s="178"/>
    </row>
    <row r="106" spans="1:30" ht="15" customHeight="1" x14ac:dyDescent="0.4">
      <c r="A106" s="191"/>
      <c r="B106" s="192"/>
      <c r="C106" s="192"/>
      <c r="D106" s="192"/>
      <c r="E106" s="192"/>
      <c r="F106" s="192"/>
      <c r="G106" s="193"/>
      <c r="H106" s="205"/>
      <c r="I106" s="206"/>
      <c r="J106" s="206"/>
      <c r="K106" s="185"/>
      <c r="L106" s="194"/>
      <c r="M106" s="195"/>
      <c r="N106" s="195"/>
      <c r="O106" s="195"/>
      <c r="P106" s="195"/>
      <c r="Q106" s="195"/>
      <c r="R106" s="195"/>
      <c r="S106" s="195"/>
      <c r="T106" s="196"/>
      <c r="U106" s="197"/>
      <c r="V106" s="198"/>
      <c r="W106" s="195"/>
      <c r="X106" s="185"/>
      <c r="Y106" s="195"/>
      <c r="Z106" s="195"/>
      <c r="AA106" s="195"/>
      <c r="AB106" s="195"/>
      <c r="AC106" s="195"/>
      <c r="AD106" s="185"/>
    </row>
    <row r="107" spans="1:30" ht="15" customHeight="1" x14ac:dyDescent="0.4">
      <c r="A107" s="172"/>
      <c r="B107" s="173"/>
      <c r="C107" s="173"/>
      <c r="D107" s="173"/>
      <c r="E107" s="173"/>
      <c r="F107" s="173"/>
      <c r="G107" s="174"/>
      <c r="H107" s="203"/>
      <c r="I107" s="204"/>
      <c r="J107" s="204"/>
      <c r="K107" s="184"/>
      <c r="L107" s="175"/>
      <c r="M107" s="176"/>
      <c r="N107" s="176"/>
      <c r="O107" s="176"/>
      <c r="P107" s="176"/>
      <c r="Q107" s="176"/>
      <c r="R107" s="176"/>
      <c r="S107" s="176"/>
      <c r="T107" s="201"/>
      <c r="U107" s="202"/>
      <c r="V107" s="179"/>
      <c r="W107" s="176"/>
      <c r="X107" s="178"/>
      <c r="Y107" s="179"/>
      <c r="Z107" s="176"/>
      <c r="AA107" s="176"/>
      <c r="AB107" s="176"/>
      <c r="AC107" s="176"/>
      <c r="AD107" s="178"/>
    </row>
    <row r="108" spans="1:30" ht="15" customHeight="1" x14ac:dyDescent="0.4">
      <c r="A108" s="191"/>
      <c r="B108" s="192"/>
      <c r="C108" s="192"/>
      <c r="D108" s="192"/>
      <c r="E108" s="192"/>
      <c r="F108" s="192"/>
      <c r="G108" s="193"/>
      <c r="H108" s="205"/>
      <c r="I108" s="206"/>
      <c r="J108" s="206"/>
      <c r="K108" s="185"/>
      <c r="L108" s="194"/>
      <c r="M108" s="195"/>
      <c r="N108" s="195"/>
      <c r="O108" s="195"/>
      <c r="P108" s="195"/>
      <c r="Q108" s="195"/>
      <c r="R108" s="195"/>
      <c r="S108" s="195"/>
      <c r="T108" s="196"/>
      <c r="U108" s="197"/>
      <c r="V108" s="198"/>
      <c r="W108" s="195"/>
      <c r="X108" s="185"/>
      <c r="Y108" s="195"/>
      <c r="Z108" s="195"/>
      <c r="AA108" s="195"/>
      <c r="AB108" s="195"/>
      <c r="AC108" s="195"/>
      <c r="AD108" s="185"/>
    </row>
    <row r="109" spans="1:30" ht="15" customHeight="1" x14ac:dyDescent="0.4">
      <c r="A109" s="172"/>
      <c r="B109" s="173"/>
      <c r="C109" s="173"/>
      <c r="D109" s="173"/>
      <c r="E109" s="173"/>
      <c r="F109" s="173"/>
      <c r="G109" s="174"/>
      <c r="H109" s="203"/>
      <c r="I109" s="204"/>
      <c r="J109" s="204"/>
      <c r="K109" s="223"/>
      <c r="L109" s="175"/>
      <c r="M109" s="176"/>
      <c r="N109" s="176"/>
      <c r="O109" s="176"/>
      <c r="P109" s="176"/>
      <c r="Q109" s="176"/>
      <c r="R109" s="176"/>
      <c r="S109" s="176"/>
      <c r="T109" s="201"/>
      <c r="U109" s="202"/>
      <c r="V109" s="179"/>
      <c r="W109" s="176"/>
      <c r="X109" s="178"/>
      <c r="Y109" s="179"/>
      <c r="Z109" s="176"/>
      <c r="AA109" s="176"/>
      <c r="AB109" s="176"/>
      <c r="AC109" s="176"/>
      <c r="AD109" s="178"/>
    </row>
    <row r="110" spans="1:30" ht="15" customHeight="1" x14ac:dyDescent="0.4">
      <c r="A110" s="191"/>
      <c r="B110" s="192"/>
      <c r="C110" s="192"/>
      <c r="D110" s="192"/>
      <c r="E110" s="192"/>
      <c r="F110" s="192"/>
      <c r="G110" s="193"/>
      <c r="H110" s="205"/>
      <c r="I110" s="206"/>
      <c r="J110" s="206"/>
      <c r="K110" s="138"/>
      <c r="L110" s="194"/>
      <c r="M110" s="195"/>
      <c r="N110" s="195"/>
      <c r="O110" s="195"/>
      <c r="P110" s="195"/>
      <c r="Q110" s="195"/>
      <c r="R110" s="195"/>
      <c r="S110" s="195"/>
      <c r="T110" s="196"/>
      <c r="U110" s="197"/>
      <c r="V110" s="198"/>
      <c r="W110" s="195"/>
      <c r="X110" s="185"/>
      <c r="Y110" s="195"/>
      <c r="Z110" s="195"/>
      <c r="AA110" s="195"/>
      <c r="AB110" s="195"/>
      <c r="AC110" s="195"/>
      <c r="AD110" s="185"/>
    </row>
    <row r="111" spans="1:30" ht="15" customHeight="1" x14ac:dyDescent="0.4">
      <c r="A111" s="172"/>
      <c r="B111" s="173"/>
      <c r="C111" s="173"/>
      <c r="D111" s="173"/>
      <c r="E111" s="173"/>
      <c r="F111" s="173"/>
      <c r="G111" s="174"/>
      <c r="H111" s="203"/>
      <c r="I111" s="204"/>
      <c r="J111" s="204"/>
      <c r="K111" s="184"/>
      <c r="L111" s="175"/>
      <c r="M111" s="176"/>
      <c r="N111" s="176"/>
      <c r="O111" s="176"/>
      <c r="P111" s="176"/>
      <c r="Q111" s="176"/>
      <c r="R111" s="176"/>
      <c r="S111" s="176"/>
      <c r="T111" s="201"/>
      <c r="U111" s="202"/>
      <c r="V111" s="179"/>
      <c r="W111" s="176"/>
      <c r="X111" s="178"/>
      <c r="Y111" s="179"/>
      <c r="Z111" s="176"/>
      <c r="AA111" s="176"/>
      <c r="AB111" s="176"/>
      <c r="AC111" s="176"/>
      <c r="AD111" s="178"/>
    </row>
    <row r="112" spans="1:30" ht="15" customHeight="1" x14ac:dyDescent="0.4">
      <c r="A112" s="218"/>
      <c r="B112" s="192"/>
      <c r="C112" s="192"/>
      <c r="D112" s="192"/>
      <c r="E112" s="192"/>
      <c r="F112" s="192"/>
      <c r="G112" s="193"/>
      <c r="H112" s="205"/>
      <c r="I112" s="206"/>
      <c r="J112" s="206"/>
      <c r="K112" s="185"/>
      <c r="L112" s="194"/>
      <c r="M112" s="195"/>
      <c r="N112" s="195"/>
      <c r="O112" s="195"/>
      <c r="P112" s="195"/>
      <c r="Q112" s="195"/>
      <c r="R112" s="195"/>
      <c r="S112" s="195"/>
      <c r="T112" s="196"/>
      <c r="U112" s="197"/>
      <c r="V112" s="198"/>
      <c r="W112" s="195"/>
      <c r="X112" s="185"/>
      <c r="Y112" s="195"/>
      <c r="Z112" s="195"/>
      <c r="AA112" s="195"/>
      <c r="AB112" s="195"/>
      <c r="AC112" s="195"/>
      <c r="AD112" s="185"/>
    </row>
    <row r="113" spans="1:30" ht="15" customHeight="1" x14ac:dyDescent="0.4">
      <c r="A113" s="161"/>
      <c r="B113" s="162"/>
      <c r="C113" s="162"/>
      <c r="D113" s="162"/>
      <c r="E113" s="162"/>
      <c r="F113" s="162"/>
      <c r="G113" s="162"/>
      <c r="H113" s="162"/>
      <c r="I113" s="162"/>
      <c r="J113" s="162"/>
      <c r="K113" s="162"/>
      <c r="L113" s="162"/>
      <c r="M113" s="162"/>
      <c r="N113" s="162"/>
      <c r="O113" s="162"/>
      <c r="P113" s="162"/>
      <c r="Q113" s="162"/>
      <c r="R113" s="162"/>
      <c r="S113" s="162"/>
      <c r="T113" s="162"/>
      <c r="U113" s="162"/>
      <c r="V113" s="162"/>
      <c r="W113" s="162"/>
      <c r="X113" s="162"/>
      <c r="Y113" s="162"/>
      <c r="Z113" s="162"/>
      <c r="AA113" s="162"/>
      <c r="AB113" s="162"/>
      <c r="AC113" s="162"/>
      <c r="AD113" s="163"/>
    </row>
    <row r="114" spans="1:30" ht="15" customHeight="1" x14ac:dyDescent="0.4">
      <c r="A114" s="172"/>
      <c r="B114" s="173"/>
      <c r="C114" s="173"/>
      <c r="D114" s="173"/>
      <c r="E114" s="173"/>
      <c r="F114" s="173"/>
      <c r="G114" s="174"/>
      <c r="H114" s="203"/>
      <c r="I114" s="204"/>
      <c r="J114" s="204"/>
      <c r="K114" s="184"/>
      <c r="L114" s="169"/>
      <c r="M114" s="164"/>
      <c r="N114" s="164"/>
      <c r="O114" s="164"/>
      <c r="P114" s="164"/>
      <c r="Q114" s="164"/>
      <c r="R114" s="164"/>
      <c r="S114" s="164"/>
      <c r="T114" s="201"/>
      <c r="U114" s="202"/>
      <c r="V114" s="179"/>
      <c r="W114" s="176"/>
      <c r="X114" s="178"/>
      <c r="Y114" s="179"/>
      <c r="Z114" s="176"/>
      <c r="AA114" s="176"/>
      <c r="AB114" s="176"/>
      <c r="AC114" s="176"/>
      <c r="AD114" s="178"/>
    </row>
    <row r="115" spans="1:30" ht="15" customHeight="1" x14ac:dyDescent="0.4">
      <c r="A115" s="166"/>
      <c r="B115" s="210"/>
      <c r="C115" s="210"/>
      <c r="D115" s="210"/>
      <c r="E115" s="210"/>
      <c r="F115" s="210"/>
      <c r="G115" s="165"/>
      <c r="H115" s="216"/>
      <c r="I115" s="217"/>
      <c r="J115" s="217"/>
      <c r="K115" s="190"/>
      <c r="L115" s="169"/>
      <c r="M115" s="210"/>
      <c r="N115" s="210"/>
      <c r="O115" s="210"/>
      <c r="P115" s="210"/>
      <c r="Q115" s="210"/>
      <c r="R115" s="210"/>
      <c r="S115" s="210"/>
      <c r="T115" s="211"/>
      <c r="U115" s="212"/>
      <c r="V115" s="213"/>
      <c r="W115" s="214"/>
      <c r="X115" s="215"/>
      <c r="Y115" s="213"/>
      <c r="Z115" s="214"/>
      <c r="AA115" s="214"/>
      <c r="AB115" s="214"/>
      <c r="AC115" s="214"/>
      <c r="AD115" s="215"/>
    </row>
    <row r="116" spans="1:30" ht="15" customHeight="1" x14ac:dyDescent="0.4">
      <c r="A116" s="172"/>
      <c r="B116" s="173"/>
      <c r="C116" s="173"/>
      <c r="D116" s="173"/>
      <c r="E116" s="173"/>
      <c r="F116" s="173"/>
      <c r="G116" s="174"/>
      <c r="H116" s="203"/>
      <c r="I116" s="204"/>
      <c r="J116" s="204"/>
      <c r="K116" s="184"/>
      <c r="L116" s="175"/>
      <c r="M116" s="176"/>
      <c r="N116" s="176"/>
      <c r="O116" s="176"/>
      <c r="P116" s="176"/>
      <c r="Q116" s="176"/>
      <c r="R116" s="176"/>
      <c r="S116" s="176"/>
      <c r="T116" s="201"/>
      <c r="U116" s="202"/>
      <c r="V116" s="179"/>
      <c r="W116" s="176"/>
      <c r="X116" s="178"/>
      <c r="Y116" s="179"/>
      <c r="Z116" s="176"/>
      <c r="AA116" s="176"/>
      <c r="AB116" s="176"/>
      <c r="AC116" s="176"/>
      <c r="AD116" s="178"/>
    </row>
    <row r="117" spans="1:30" ht="15" customHeight="1" x14ac:dyDescent="0.4">
      <c r="A117" s="191"/>
      <c r="B117" s="192"/>
      <c r="C117" s="192"/>
      <c r="D117" s="192"/>
      <c r="E117" s="192"/>
      <c r="F117" s="192"/>
      <c r="G117" s="193"/>
      <c r="H117" s="205"/>
      <c r="I117" s="206"/>
      <c r="J117" s="206"/>
      <c r="K117" s="185"/>
      <c r="L117" s="199"/>
      <c r="M117" s="200"/>
      <c r="N117" s="200"/>
      <c r="O117" s="200"/>
      <c r="P117" s="200"/>
      <c r="Q117" s="200"/>
      <c r="R117" s="200"/>
      <c r="S117" s="200"/>
      <c r="T117" s="196"/>
      <c r="U117" s="197"/>
      <c r="V117" s="198"/>
      <c r="W117" s="195"/>
      <c r="X117" s="185"/>
      <c r="Y117" s="195"/>
      <c r="Z117" s="195"/>
      <c r="AA117" s="195"/>
      <c r="AB117" s="195"/>
      <c r="AC117" s="195"/>
      <c r="AD117" s="185"/>
    </row>
    <row r="118" spans="1:30" ht="15" customHeight="1" x14ac:dyDescent="0.4">
      <c r="A118" s="172"/>
      <c r="B118" s="173"/>
      <c r="C118" s="173"/>
      <c r="D118" s="173"/>
      <c r="E118" s="173"/>
      <c r="F118" s="173"/>
      <c r="G118" s="174"/>
      <c r="H118" s="207"/>
      <c r="I118" s="208"/>
      <c r="J118" s="208"/>
      <c r="K118" s="100"/>
      <c r="L118" s="175"/>
      <c r="M118" s="176"/>
      <c r="N118" s="176"/>
      <c r="O118" s="176"/>
      <c r="P118" s="176"/>
      <c r="Q118" s="176"/>
      <c r="R118" s="176"/>
      <c r="S118" s="176"/>
      <c r="T118" s="201"/>
      <c r="U118" s="202"/>
      <c r="V118" s="179"/>
      <c r="W118" s="176"/>
      <c r="X118" s="178"/>
      <c r="Y118" s="179"/>
      <c r="Z118" s="176"/>
      <c r="AA118" s="176"/>
      <c r="AB118" s="176"/>
      <c r="AC118" s="176"/>
      <c r="AD118" s="178"/>
    </row>
    <row r="119" spans="1:30" ht="15" customHeight="1" x14ac:dyDescent="0.4">
      <c r="A119" s="222"/>
      <c r="B119" s="167"/>
      <c r="C119" s="167"/>
      <c r="D119" s="167"/>
      <c r="E119" s="167"/>
      <c r="F119" s="167"/>
      <c r="G119" s="168"/>
      <c r="H119" s="182"/>
      <c r="I119" s="209"/>
      <c r="J119" s="209"/>
      <c r="K119" s="73"/>
      <c r="L119" s="194"/>
      <c r="M119" s="195"/>
      <c r="N119" s="195"/>
      <c r="O119" s="195"/>
      <c r="P119" s="195"/>
      <c r="Q119" s="195"/>
      <c r="R119" s="195"/>
      <c r="S119" s="195"/>
      <c r="T119" s="196"/>
      <c r="U119" s="197"/>
      <c r="V119" s="198"/>
      <c r="W119" s="195"/>
      <c r="X119" s="185"/>
      <c r="Y119" s="195"/>
      <c r="Z119" s="195"/>
      <c r="AA119" s="195"/>
      <c r="AB119" s="195"/>
      <c r="AC119" s="195"/>
      <c r="AD119" s="185"/>
    </row>
    <row r="120" spans="1:30" ht="15" customHeight="1" x14ac:dyDescent="0.4">
      <c r="A120" s="172"/>
      <c r="B120" s="173"/>
      <c r="C120" s="173"/>
      <c r="D120" s="173"/>
      <c r="E120" s="173"/>
      <c r="F120" s="173"/>
      <c r="G120" s="174"/>
      <c r="H120" s="207"/>
      <c r="I120" s="208"/>
      <c r="J120" s="208"/>
      <c r="K120" s="100"/>
      <c r="L120" s="175"/>
      <c r="M120" s="176"/>
      <c r="N120" s="176"/>
      <c r="O120" s="176"/>
      <c r="P120" s="176"/>
      <c r="Q120" s="176"/>
      <c r="R120" s="176"/>
      <c r="S120" s="176"/>
      <c r="T120" s="201"/>
      <c r="U120" s="202"/>
      <c r="V120" s="179"/>
      <c r="W120" s="176"/>
      <c r="X120" s="178"/>
      <c r="Y120" s="179"/>
      <c r="Z120" s="176"/>
      <c r="AA120" s="176"/>
      <c r="AB120" s="176"/>
      <c r="AC120" s="176"/>
      <c r="AD120" s="178"/>
    </row>
    <row r="121" spans="1:30" ht="15" customHeight="1" x14ac:dyDescent="0.4">
      <c r="A121" s="218"/>
      <c r="B121" s="192"/>
      <c r="C121" s="192"/>
      <c r="D121" s="192"/>
      <c r="E121" s="192"/>
      <c r="F121" s="192"/>
      <c r="G121" s="193"/>
      <c r="H121" s="220"/>
      <c r="I121" s="221"/>
      <c r="J121" s="221"/>
      <c r="K121" s="109"/>
      <c r="L121" s="194"/>
      <c r="M121" s="195"/>
      <c r="N121" s="195"/>
      <c r="O121" s="195"/>
      <c r="P121" s="195"/>
      <c r="Q121" s="195"/>
      <c r="R121" s="195"/>
      <c r="S121" s="195"/>
      <c r="T121" s="219"/>
      <c r="U121" s="185"/>
      <c r="V121" s="198"/>
      <c r="W121" s="195"/>
      <c r="X121" s="185"/>
      <c r="Y121" s="195"/>
      <c r="Z121" s="195"/>
      <c r="AA121" s="195"/>
      <c r="AB121" s="195"/>
      <c r="AC121" s="195"/>
      <c r="AD121" s="185"/>
    </row>
    <row r="122" spans="1:30" ht="15" customHeight="1" x14ac:dyDescent="0.4">
      <c r="A122" s="161"/>
      <c r="B122" s="162"/>
      <c r="C122" s="162"/>
      <c r="D122" s="162"/>
      <c r="E122" s="162"/>
      <c r="F122" s="162"/>
      <c r="G122" s="162"/>
      <c r="H122" s="162"/>
      <c r="I122" s="162"/>
      <c r="J122" s="162"/>
      <c r="K122" s="162"/>
      <c r="L122" s="162"/>
      <c r="M122" s="162"/>
      <c r="N122" s="162"/>
      <c r="O122" s="162"/>
      <c r="P122" s="162"/>
      <c r="Q122" s="162"/>
      <c r="R122" s="162"/>
      <c r="S122" s="162"/>
      <c r="T122" s="162"/>
      <c r="U122" s="162"/>
      <c r="V122" s="162"/>
      <c r="W122" s="162"/>
      <c r="X122" s="162"/>
      <c r="Y122" s="162"/>
      <c r="Z122" s="162"/>
      <c r="AA122" s="162"/>
      <c r="AB122" s="162"/>
      <c r="AC122" s="162"/>
      <c r="AD122" s="163"/>
    </row>
    <row r="123" spans="1:30" ht="15" customHeight="1" x14ac:dyDescent="0.4">
      <c r="A123" s="172"/>
      <c r="B123" s="173"/>
      <c r="C123" s="173"/>
      <c r="D123" s="173"/>
      <c r="E123" s="173"/>
      <c r="F123" s="173"/>
      <c r="G123" s="174"/>
      <c r="H123" s="203"/>
      <c r="I123" s="204"/>
      <c r="J123" s="204"/>
      <c r="K123" s="184"/>
      <c r="L123" s="175"/>
      <c r="M123" s="176"/>
      <c r="N123" s="176"/>
      <c r="O123" s="176"/>
      <c r="P123" s="176"/>
      <c r="Q123" s="176"/>
      <c r="R123" s="176"/>
      <c r="S123" s="176"/>
      <c r="T123" s="201"/>
      <c r="U123" s="202"/>
      <c r="V123" s="179"/>
      <c r="W123" s="176"/>
      <c r="X123" s="178"/>
      <c r="Y123" s="179"/>
      <c r="Z123" s="176"/>
      <c r="AA123" s="176"/>
      <c r="AB123" s="176"/>
      <c r="AC123" s="176"/>
      <c r="AD123" s="178"/>
    </row>
    <row r="124" spans="1:30" ht="15" customHeight="1" x14ac:dyDescent="0.4">
      <c r="A124" s="218"/>
      <c r="B124" s="192"/>
      <c r="C124" s="192"/>
      <c r="D124" s="192"/>
      <c r="E124" s="192"/>
      <c r="F124" s="192"/>
      <c r="G124" s="193"/>
      <c r="H124" s="205"/>
      <c r="I124" s="206"/>
      <c r="J124" s="206"/>
      <c r="K124" s="185"/>
      <c r="L124" s="194"/>
      <c r="M124" s="195"/>
      <c r="N124" s="195"/>
      <c r="O124" s="195"/>
      <c r="P124" s="195"/>
      <c r="Q124" s="195"/>
      <c r="R124" s="195"/>
      <c r="S124" s="195"/>
      <c r="T124" s="196"/>
      <c r="U124" s="197"/>
      <c r="V124" s="198"/>
      <c r="W124" s="195"/>
      <c r="X124" s="185"/>
      <c r="Y124" s="195"/>
      <c r="Z124" s="195"/>
      <c r="AA124" s="195"/>
      <c r="AB124" s="195"/>
      <c r="AC124" s="195"/>
      <c r="AD124" s="185"/>
    </row>
    <row r="125" spans="1:30" ht="15" customHeight="1" x14ac:dyDescent="0.4">
      <c r="A125" s="172"/>
      <c r="B125" s="173"/>
      <c r="C125" s="173"/>
      <c r="D125" s="173"/>
      <c r="E125" s="173"/>
      <c r="F125" s="173"/>
      <c r="G125" s="174"/>
      <c r="H125" s="203"/>
      <c r="I125" s="204"/>
      <c r="J125" s="204"/>
      <c r="K125" s="184"/>
      <c r="L125" s="169"/>
      <c r="M125" s="164"/>
      <c r="N125" s="164"/>
      <c r="O125" s="164"/>
      <c r="P125" s="164"/>
      <c r="Q125" s="164"/>
      <c r="R125" s="164"/>
      <c r="S125" s="164"/>
      <c r="T125" s="201"/>
      <c r="U125" s="202"/>
      <c r="V125" s="179"/>
      <c r="W125" s="176"/>
      <c r="X125" s="178"/>
      <c r="Y125" s="179"/>
      <c r="Z125" s="176"/>
      <c r="AA125" s="176"/>
      <c r="AB125" s="176"/>
      <c r="AC125" s="176"/>
      <c r="AD125" s="178"/>
    </row>
    <row r="126" spans="1:30" ht="15" customHeight="1" x14ac:dyDescent="0.4">
      <c r="A126" s="166"/>
      <c r="B126" s="210"/>
      <c r="C126" s="210"/>
      <c r="D126" s="210"/>
      <c r="E126" s="210"/>
      <c r="F126" s="210"/>
      <c r="G126" s="165"/>
      <c r="H126" s="216"/>
      <c r="I126" s="217"/>
      <c r="J126" s="217"/>
      <c r="K126" s="190"/>
      <c r="L126" s="169"/>
      <c r="M126" s="210"/>
      <c r="N126" s="210"/>
      <c r="O126" s="210"/>
      <c r="P126" s="210"/>
      <c r="Q126" s="210"/>
      <c r="R126" s="210"/>
      <c r="S126" s="210"/>
      <c r="T126" s="211"/>
      <c r="U126" s="212"/>
      <c r="V126" s="213"/>
      <c r="W126" s="214"/>
      <c r="X126" s="215"/>
      <c r="Y126" s="213"/>
      <c r="Z126" s="214"/>
      <c r="AA126" s="214"/>
      <c r="AB126" s="214"/>
      <c r="AC126" s="214"/>
      <c r="AD126" s="215"/>
    </row>
    <row r="127" spans="1:30" ht="15" customHeight="1" x14ac:dyDescent="0.4">
      <c r="A127" s="172"/>
      <c r="B127" s="173"/>
      <c r="C127" s="173"/>
      <c r="D127" s="173"/>
      <c r="E127" s="173"/>
      <c r="F127" s="173"/>
      <c r="G127" s="174"/>
      <c r="H127" s="203"/>
      <c r="I127" s="204"/>
      <c r="J127" s="204"/>
      <c r="K127" s="184"/>
      <c r="L127" s="175"/>
      <c r="M127" s="176"/>
      <c r="N127" s="176"/>
      <c r="O127" s="176"/>
      <c r="P127" s="176"/>
      <c r="Q127" s="176"/>
      <c r="R127" s="176"/>
      <c r="S127" s="176"/>
      <c r="T127" s="201"/>
      <c r="U127" s="202"/>
      <c r="V127" s="179"/>
      <c r="W127" s="176"/>
      <c r="X127" s="178"/>
      <c r="Y127" s="179"/>
      <c r="Z127" s="176"/>
      <c r="AA127" s="176"/>
      <c r="AB127" s="176"/>
      <c r="AC127" s="176"/>
      <c r="AD127" s="178"/>
    </row>
    <row r="128" spans="1:30" ht="15" customHeight="1" x14ac:dyDescent="0.4">
      <c r="A128" s="191"/>
      <c r="B128" s="192"/>
      <c r="C128" s="192"/>
      <c r="D128" s="192"/>
      <c r="E128" s="192"/>
      <c r="F128" s="192"/>
      <c r="G128" s="193"/>
      <c r="H128" s="205"/>
      <c r="I128" s="206"/>
      <c r="J128" s="206"/>
      <c r="K128" s="185"/>
      <c r="L128" s="199"/>
      <c r="M128" s="200"/>
      <c r="N128" s="200"/>
      <c r="O128" s="200"/>
      <c r="P128" s="200"/>
      <c r="Q128" s="200"/>
      <c r="R128" s="200"/>
      <c r="S128" s="200"/>
      <c r="T128" s="196"/>
      <c r="U128" s="197"/>
      <c r="V128" s="198"/>
      <c r="W128" s="195"/>
      <c r="X128" s="185"/>
      <c r="Y128" s="195"/>
      <c r="Z128" s="195"/>
      <c r="AA128" s="195"/>
      <c r="AB128" s="195"/>
      <c r="AC128" s="195"/>
      <c r="AD128" s="185"/>
    </row>
    <row r="129" spans="1:30" ht="15" customHeight="1" x14ac:dyDescent="0.4">
      <c r="A129" s="172"/>
      <c r="B129" s="173"/>
      <c r="C129" s="173"/>
      <c r="D129" s="173"/>
      <c r="E129" s="173"/>
      <c r="F129" s="173"/>
      <c r="G129" s="174"/>
      <c r="H129" s="207"/>
      <c r="I129" s="208"/>
      <c r="J129" s="208"/>
      <c r="K129" s="100"/>
      <c r="L129" s="175"/>
      <c r="M129" s="176"/>
      <c r="N129" s="176"/>
      <c r="O129" s="176"/>
      <c r="P129" s="176"/>
      <c r="Q129" s="176"/>
      <c r="R129" s="176"/>
      <c r="S129" s="176"/>
      <c r="T129" s="201"/>
      <c r="U129" s="202"/>
      <c r="V129" s="179"/>
      <c r="W129" s="176"/>
      <c r="X129" s="178"/>
      <c r="Y129" s="179"/>
      <c r="Z129" s="176"/>
      <c r="AA129" s="176"/>
      <c r="AB129" s="176"/>
      <c r="AC129" s="176"/>
      <c r="AD129" s="178"/>
    </row>
    <row r="130" spans="1:30" ht="15" customHeight="1" x14ac:dyDescent="0.4">
      <c r="A130" s="191"/>
      <c r="B130" s="192"/>
      <c r="C130" s="192"/>
      <c r="D130" s="192"/>
      <c r="E130" s="192"/>
      <c r="F130" s="192"/>
      <c r="G130" s="193"/>
      <c r="H130" s="182"/>
      <c r="I130" s="209"/>
      <c r="J130" s="209"/>
      <c r="K130" s="73"/>
      <c r="L130" s="194"/>
      <c r="M130" s="195"/>
      <c r="N130" s="195"/>
      <c r="O130" s="195"/>
      <c r="P130" s="195"/>
      <c r="Q130" s="195"/>
      <c r="R130" s="195"/>
      <c r="S130" s="195"/>
      <c r="T130" s="196"/>
      <c r="U130" s="197"/>
      <c r="V130" s="198"/>
      <c r="W130" s="195"/>
      <c r="X130" s="185"/>
      <c r="Y130" s="195"/>
      <c r="Z130" s="195"/>
      <c r="AA130" s="195"/>
      <c r="AB130" s="195"/>
      <c r="AC130" s="195"/>
      <c r="AD130" s="185"/>
    </row>
    <row r="131" spans="1:30" ht="15" customHeight="1" x14ac:dyDescent="0.4">
      <c r="A131" s="161"/>
      <c r="B131" s="162"/>
      <c r="C131" s="162"/>
      <c r="D131" s="162"/>
      <c r="E131" s="162"/>
      <c r="F131" s="162"/>
      <c r="G131" s="162"/>
      <c r="H131" s="162"/>
      <c r="I131" s="162"/>
      <c r="J131" s="162"/>
      <c r="K131" s="162"/>
      <c r="L131" s="162"/>
      <c r="M131" s="162"/>
      <c r="N131" s="162"/>
      <c r="O131" s="162"/>
      <c r="P131" s="162"/>
      <c r="Q131" s="162"/>
      <c r="R131" s="162"/>
      <c r="S131" s="162"/>
      <c r="T131" s="162"/>
      <c r="U131" s="162"/>
      <c r="V131" s="162"/>
      <c r="W131" s="162"/>
      <c r="X131" s="162"/>
      <c r="Y131" s="162"/>
      <c r="Z131" s="162"/>
      <c r="AA131" s="162"/>
      <c r="AB131" s="162"/>
      <c r="AC131" s="162"/>
      <c r="AD131" s="163"/>
    </row>
    <row r="132" spans="1:30" ht="15" customHeight="1" x14ac:dyDescent="0.4">
      <c r="A132" s="172"/>
      <c r="B132" s="173"/>
      <c r="C132" s="173"/>
      <c r="D132" s="173"/>
      <c r="E132" s="173"/>
      <c r="F132" s="173"/>
      <c r="G132" s="174"/>
      <c r="H132" s="180"/>
      <c r="I132" s="181"/>
      <c r="J132" s="181"/>
      <c r="K132" s="184"/>
      <c r="L132" s="175"/>
      <c r="M132" s="176"/>
      <c r="N132" s="176"/>
      <c r="O132" s="176"/>
      <c r="P132" s="176"/>
      <c r="Q132" s="176"/>
      <c r="R132" s="176"/>
      <c r="S132" s="176"/>
      <c r="T132" s="177"/>
      <c r="U132" s="178"/>
      <c r="V132" s="179"/>
      <c r="W132" s="176"/>
      <c r="X132" s="178"/>
      <c r="Y132" s="179"/>
      <c r="Z132" s="176"/>
      <c r="AA132" s="176"/>
      <c r="AB132" s="176"/>
      <c r="AC132" s="176"/>
      <c r="AD132" s="178"/>
    </row>
    <row r="133" spans="1:30" ht="15" customHeight="1" x14ac:dyDescent="0.4">
      <c r="A133" s="166"/>
      <c r="B133" s="167"/>
      <c r="C133" s="167"/>
      <c r="D133" s="167"/>
      <c r="E133" s="167"/>
      <c r="F133" s="167"/>
      <c r="G133" s="168"/>
      <c r="H133" s="182"/>
      <c r="I133" s="183"/>
      <c r="J133" s="183"/>
      <c r="K133" s="185"/>
      <c r="L133" s="169"/>
      <c r="M133" s="164"/>
      <c r="N133" s="164"/>
      <c r="O133" s="164"/>
      <c r="P133" s="164"/>
      <c r="Q133" s="164"/>
      <c r="R133" s="164"/>
      <c r="S133" s="164"/>
      <c r="T133" s="170"/>
      <c r="U133" s="165"/>
      <c r="V133" s="171"/>
      <c r="W133" s="164"/>
      <c r="X133" s="165"/>
      <c r="Y133" s="164"/>
      <c r="Z133" s="164"/>
      <c r="AA133" s="164"/>
      <c r="AB133" s="164"/>
      <c r="AC133" s="164"/>
      <c r="AD133" s="165"/>
    </row>
    <row r="134" spans="1:30" ht="15" customHeight="1" x14ac:dyDescent="0.4">
      <c r="A134" s="172"/>
      <c r="B134" s="173"/>
      <c r="C134" s="173"/>
      <c r="D134" s="173"/>
      <c r="E134" s="173"/>
      <c r="F134" s="173"/>
      <c r="G134" s="174"/>
      <c r="H134" s="186"/>
      <c r="I134" s="187"/>
      <c r="J134" s="187"/>
      <c r="K134" s="190"/>
      <c r="L134" s="175"/>
      <c r="M134" s="176"/>
      <c r="N134" s="176"/>
      <c r="O134" s="176"/>
      <c r="P134" s="176"/>
      <c r="Q134" s="176"/>
      <c r="R134" s="176"/>
      <c r="S134" s="176"/>
      <c r="T134" s="177"/>
      <c r="U134" s="178"/>
      <c r="V134" s="179"/>
      <c r="W134" s="176"/>
      <c r="X134" s="178"/>
      <c r="Y134" s="179"/>
      <c r="Z134" s="176"/>
      <c r="AA134" s="176"/>
      <c r="AB134" s="176"/>
      <c r="AC134" s="176"/>
      <c r="AD134" s="178"/>
    </row>
    <row r="135" spans="1:30" ht="15" customHeight="1" x14ac:dyDescent="0.4">
      <c r="A135" s="166"/>
      <c r="B135" s="167"/>
      <c r="C135" s="167"/>
      <c r="D135" s="167"/>
      <c r="E135" s="167"/>
      <c r="F135" s="167"/>
      <c r="G135" s="168"/>
      <c r="H135" s="188"/>
      <c r="I135" s="189"/>
      <c r="J135" s="189"/>
      <c r="K135" s="165"/>
      <c r="L135" s="169"/>
      <c r="M135" s="164"/>
      <c r="N135" s="164"/>
      <c r="O135" s="164"/>
      <c r="P135" s="164"/>
      <c r="Q135" s="164"/>
      <c r="R135" s="164"/>
      <c r="S135" s="164"/>
      <c r="T135" s="170"/>
      <c r="U135" s="165"/>
      <c r="V135" s="171"/>
      <c r="W135" s="164"/>
      <c r="X135" s="165"/>
      <c r="Y135" s="164"/>
      <c r="Z135" s="164"/>
      <c r="AA135" s="164"/>
      <c r="AB135" s="164"/>
      <c r="AC135" s="164"/>
      <c r="AD135" s="165"/>
    </row>
    <row r="136" spans="1:30" ht="15" customHeight="1" x14ac:dyDescent="0.4">
      <c r="A136" s="172"/>
      <c r="B136" s="173"/>
      <c r="C136" s="173"/>
      <c r="D136" s="173"/>
      <c r="E136" s="173"/>
      <c r="F136" s="173"/>
      <c r="G136" s="174"/>
      <c r="H136" s="180"/>
      <c r="I136" s="181"/>
      <c r="J136" s="181"/>
      <c r="K136" s="184"/>
      <c r="L136" s="175"/>
      <c r="M136" s="176"/>
      <c r="N136" s="176"/>
      <c r="O136" s="176"/>
      <c r="P136" s="176"/>
      <c r="Q136" s="176"/>
      <c r="R136" s="176"/>
      <c r="S136" s="176"/>
      <c r="T136" s="177"/>
      <c r="U136" s="178"/>
      <c r="V136" s="179"/>
      <c r="W136" s="176"/>
      <c r="X136" s="178"/>
      <c r="Y136" s="179"/>
      <c r="Z136" s="176"/>
      <c r="AA136" s="176"/>
      <c r="AB136" s="176"/>
      <c r="AC136" s="176"/>
      <c r="AD136" s="178"/>
    </row>
    <row r="137" spans="1:30" ht="15" customHeight="1" x14ac:dyDescent="0.4">
      <c r="A137" s="166"/>
      <c r="B137" s="167"/>
      <c r="C137" s="167"/>
      <c r="D137" s="167"/>
      <c r="E137" s="167"/>
      <c r="F137" s="167"/>
      <c r="G137" s="168"/>
      <c r="H137" s="182"/>
      <c r="I137" s="183"/>
      <c r="J137" s="183"/>
      <c r="K137" s="185"/>
      <c r="L137" s="169"/>
      <c r="M137" s="164"/>
      <c r="N137" s="164"/>
      <c r="O137" s="164"/>
      <c r="P137" s="164"/>
      <c r="Q137" s="164"/>
      <c r="R137" s="164"/>
      <c r="S137" s="164"/>
      <c r="T137" s="170"/>
      <c r="U137" s="165"/>
      <c r="V137" s="171"/>
      <c r="W137" s="164"/>
      <c r="X137" s="165"/>
      <c r="Y137" s="164"/>
      <c r="Z137" s="164"/>
      <c r="AA137" s="164"/>
      <c r="AB137" s="164"/>
      <c r="AC137" s="164"/>
      <c r="AD137" s="165"/>
    </row>
    <row r="138" spans="1:30" ht="15" customHeight="1" x14ac:dyDescent="0.4">
      <c r="A138" s="172"/>
      <c r="B138" s="173"/>
      <c r="C138" s="173"/>
      <c r="D138" s="173"/>
      <c r="E138" s="173"/>
      <c r="F138" s="173"/>
      <c r="G138" s="174"/>
      <c r="H138" s="186"/>
      <c r="I138" s="187"/>
      <c r="J138" s="187"/>
      <c r="K138" s="190"/>
      <c r="L138" s="175"/>
      <c r="M138" s="176"/>
      <c r="N138" s="176"/>
      <c r="O138" s="176"/>
      <c r="P138" s="176"/>
      <c r="Q138" s="176"/>
      <c r="R138" s="176"/>
      <c r="S138" s="176"/>
      <c r="T138" s="177"/>
      <c r="U138" s="178"/>
      <c r="V138" s="179"/>
      <c r="W138" s="176"/>
      <c r="X138" s="178"/>
      <c r="Y138" s="179"/>
      <c r="Z138" s="176"/>
      <c r="AA138" s="176"/>
      <c r="AB138" s="176"/>
      <c r="AC138" s="176"/>
      <c r="AD138" s="178"/>
    </row>
    <row r="139" spans="1:30" ht="15" customHeight="1" x14ac:dyDescent="0.4">
      <c r="A139" s="166"/>
      <c r="B139" s="167"/>
      <c r="C139" s="167"/>
      <c r="D139" s="167"/>
      <c r="E139" s="167"/>
      <c r="F139" s="167"/>
      <c r="G139" s="168"/>
      <c r="H139" s="188"/>
      <c r="I139" s="189"/>
      <c r="J139" s="189"/>
      <c r="K139" s="165"/>
      <c r="L139" s="169"/>
      <c r="M139" s="164"/>
      <c r="N139" s="164"/>
      <c r="O139" s="164"/>
      <c r="P139" s="164"/>
      <c r="Q139" s="164"/>
      <c r="R139" s="164"/>
      <c r="S139" s="164"/>
      <c r="T139" s="170"/>
      <c r="U139" s="165"/>
      <c r="V139" s="171"/>
      <c r="W139" s="164"/>
      <c r="X139" s="165"/>
      <c r="Y139" s="164"/>
      <c r="Z139" s="164"/>
      <c r="AA139" s="164"/>
      <c r="AB139" s="164"/>
      <c r="AC139" s="164"/>
      <c r="AD139" s="165"/>
    </row>
    <row r="140" spans="1:30" ht="15" customHeight="1" x14ac:dyDescent="0.4">
      <c r="A140" s="161"/>
      <c r="B140" s="162"/>
      <c r="C140" s="162"/>
      <c r="D140" s="162"/>
      <c r="E140" s="162"/>
      <c r="F140" s="162"/>
      <c r="G140" s="162"/>
      <c r="H140" s="162"/>
      <c r="I140" s="162"/>
      <c r="J140" s="162"/>
      <c r="K140" s="162"/>
      <c r="L140" s="162"/>
      <c r="M140" s="162"/>
      <c r="N140" s="162"/>
      <c r="O140" s="162"/>
      <c r="P140" s="162"/>
      <c r="Q140" s="162"/>
      <c r="R140" s="162"/>
      <c r="S140" s="162"/>
      <c r="T140" s="162"/>
      <c r="U140" s="162"/>
      <c r="V140" s="162"/>
      <c r="W140" s="162"/>
      <c r="X140" s="162"/>
      <c r="Y140" s="162"/>
      <c r="Z140" s="162"/>
      <c r="AA140" s="162"/>
      <c r="AB140" s="162"/>
      <c r="AC140" s="162"/>
      <c r="AD140" s="163"/>
    </row>
    <row r="141" spans="1:30" ht="15" customHeight="1" x14ac:dyDescent="0.4">
      <c r="A141" s="172"/>
      <c r="B141" s="173"/>
      <c r="C141" s="173"/>
      <c r="D141" s="173"/>
      <c r="E141" s="173"/>
      <c r="F141" s="173"/>
      <c r="G141" s="174"/>
      <c r="H141" s="180"/>
      <c r="I141" s="224"/>
      <c r="J141" s="224"/>
      <c r="K141" s="184"/>
      <c r="L141" s="226"/>
      <c r="M141" s="134"/>
      <c r="N141" s="134"/>
      <c r="O141" s="134"/>
      <c r="P141" s="134"/>
      <c r="Q141" s="134"/>
      <c r="R141" s="134"/>
      <c r="S141" s="134"/>
      <c r="T141" s="177"/>
      <c r="U141" s="178"/>
      <c r="V141" s="179"/>
      <c r="W141" s="176"/>
      <c r="X141" s="178"/>
      <c r="Y141" s="179"/>
      <c r="Z141" s="176"/>
      <c r="AA141" s="176"/>
      <c r="AB141" s="176"/>
      <c r="AC141" s="176"/>
      <c r="AD141" s="178"/>
    </row>
    <row r="142" spans="1:30" ht="15" customHeight="1" x14ac:dyDescent="0.4">
      <c r="A142" s="218"/>
      <c r="B142" s="192"/>
      <c r="C142" s="192"/>
      <c r="D142" s="192"/>
      <c r="E142" s="192"/>
      <c r="F142" s="192"/>
      <c r="G142" s="193"/>
      <c r="H142" s="225"/>
      <c r="I142" s="209"/>
      <c r="J142" s="209"/>
      <c r="K142" s="185"/>
      <c r="L142" s="194"/>
      <c r="M142" s="195"/>
      <c r="N142" s="195"/>
      <c r="O142" s="195"/>
      <c r="P142" s="195"/>
      <c r="Q142" s="195"/>
      <c r="R142" s="195"/>
      <c r="S142" s="195"/>
      <c r="T142" s="219"/>
      <c r="U142" s="185"/>
      <c r="V142" s="198"/>
      <c r="W142" s="195"/>
      <c r="X142" s="185"/>
      <c r="Y142" s="195"/>
      <c r="Z142" s="195"/>
      <c r="AA142" s="195"/>
      <c r="AB142" s="195"/>
      <c r="AC142" s="195"/>
      <c r="AD142" s="185"/>
    </row>
    <row r="143" spans="1:30" ht="15" customHeight="1" x14ac:dyDescent="0.4">
      <c r="A143" s="166"/>
      <c r="B143" s="167"/>
      <c r="C143" s="167"/>
      <c r="D143" s="167"/>
      <c r="E143" s="167"/>
      <c r="F143" s="167"/>
      <c r="G143" s="168"/>
      <c r="H143" s="180"/>
      <c r="I143" s="224"/>
      <c r="J143" s="224"/>
      <c r="K143" s="184"/>
      <c r="L143" s="169"/>
      <c r="M143" s="164"/>
      <c r="N143" s="164"/>
      <c r="O143" s="164"/>
      <c r="P143" s="164"/>
      <c r="Q143" s="164"/>
      <c r="R143" s="164"/>
      <c r="S143" s="164"/>
      <c r="T143" s="170"/>
      <c r="U143" s="165"/>
      <c r="V143" s="171"/>
      <c r="W143" s="164"/>
      <c r="X143" s="165"/>
      <c r="Y143" s="164"/>
      <c r="Z143" s="164"/>
      <c r="AA143" s="164"/>
      <c r="AB143" s="164"/>
      <c r="AC143" s="164"/>
      <c r="AD143" s="165"/>
    </row>
    <row r="144" spans="1:30" ht="15" customHeight="1" x14ac:dyDescent="0.4">
      <c r="A144" s="198"/>
      <c r="B144" s="195"/>
      <c r="C144" s="195"/>
      <c r="D144" s="195"/>
      <c r="E144" s="195"/>
      <c r="F144" s="195"/>
      <c r="G144" s="185"/>
      <c r="H144" s="225"/>
      <c r="I144" s="209"/>
      <c r="J144" s="209"/>
      <c r="K144" s="185"/>
      <c r="L144" s="194"/>
      <c r="M144" s="195"/>
      <c r="N144" s="195"/>
      <c r="O144" s="195"/>
      <c r="P144" s="195"/>
      <c r="Q144" s="195"/>
      <c r="R144" s="195"/>
      <c r="S144" s="195"/>
      <c r="T144" s="219"/>
      <c r="U144" s="185"/>
      <c r="V144" s="198"/>
      <c r="W144" s="195"/>
      <c r="X144" s="185"/>
      <c r="Y144" s="195"/>
      <c r="Z144" s="195"/>
      <c r="AA144" s="195"/>
      <c r="AB144" s="195"/>
      <c r="AC144" s="195"/>
      <c r="AD144" s="185"/>
    </row>
    <row r="145" spans="1:30" ht="15" customHeight="1" x14ac:dyDescent="0.4">
      <c r="A145" s="172"/>
      <c r="B145" s="173"/>
      <c r="C145" s="173"/>
      <c r="D145" s="173"/>
      <c r="E145" s="173"/>
      <c r="F145" s="173"/>
      <c r="G145" s="174"/>
      <c r="H145" s="203"/>
      <c r="I145" s="204"/>
      <c r="J145" s="204"/>
      <c r="K145" s="184"/>
      <c r="L145" s="175"/>
      <c r="M145" s="176"/>
      <c r="N145" s="176"/>
      <c r="O145" s="176"/>
      <c r="P145" s="176"/>
      <c r="Q145" s="176"/>
      <c r="R145" s="176"/>
      <c r="S145" s="176"/>
      <c r="T145" s="201"/>
      <c r="U145" s="202"/>
      <c r="V145" s="179"/>
      <c r="W145" s="176"/>
      <c r="X145" s="178"/>
      <c r="Y145" s="179"/>
      <c r="Z145" s="176"/>
      <c r="AA145" s="176"/>
      <c r="AB145" s="176"/>
      <c r="AC145" s="176"/>
      <c r="AD145" s="178"/>
    </row>
    <row r="146" spans="1:30" ht="15" customHeight="1" x14ac:dyDescent="0.4">
      <c r="A146" s="218"/>
      <c r="B146" s="192"/>
      <c r="C146" s="192"/>
      <c r="D146" s="192"/>
      <c r="E146" s="192"/>
      <c r="F146" s="192"/>
      <c r="G146" s="193"/>
      <c r="H146" s="205"/>
      <c r="I146" s="206"/>
      <c r="J146" s="206"/>
      <c r="K146" s="185"/>
      <c r="L146" s="194"/>
      <c r="M146" s="195"/>
      <c r="N146" s="195"/>
      <c r="O146" s="195"/>
      <c r="P146" s="195"/>
      <c r="Q146" s="195"/>
      <c r="R146" s="195"/>
      <c r="S146" s="195"/>
      <c r="T146" s="196"/>
      <c r="U146" s="197"/>
      <c r="V146" s="198"/>
      <c r="W146" s="195"/>
      <c r="X146" s="185"/>
      <c r="Y146" s="195"/>
      <c r="Z146" s="195"/>
      <c r="AA146" s="195"/>
      <c r="AB146" s="195"/>
      <c r="AC146" s="195"/>
      <c r="AD146" s="185"/>
    </row>
    <row r="147" spans="1:30" ht="15" customHeight="1" x14ac:dyDescent="0.4">
      <c r="A147" s="172"/>
      <c r="B147" s="173"/>
      <c r="C147" s="173"/>
      <c r="D147" s="173"/>
      <c r="E147" s="173"/>
      <c r="F147" s="173"/>
      <c r="G147" s="174"/>
      <c r="H147" s="203"/>
      <c r="I147" s="204"/>
      <c r="J147" s="204"/>
      <c r="K147" s="184"/>
      <c r="L147" s="175"/>
      <c r="M147" s="176"/>
      <c r="N147" s="176"/>
      <c r="O147" s="176"/>
      <c r="P147" s="176"/>
      <c r="Q147" s="176"/>
      <c r="R147" s="176"/>
      <c r="S147" s="176"/>
      <c r="T147" s="201"/>
      <c r="U147" s="202"/>
      <c r="V147" s="179"/>
      <c r="W147" s="176"/>
      <c r="X147" s="178"/>
      <c r="Y147" s="179"/>
      <c r="Z147" s="176"/>
      <c r="AA147" s="176"/>
      <c r="AB147" s="176"/>
      <c r="AC147" s="176"/>
      <c r="AD147" s="178"/>
    </row>
    <row r="148" spans="1:30" ht="15" customHeight="1" x14ac:dyDescent="0.4">
      <c r="A148" s="218"/>
      <c r="B148" s="192"/>
      <c r="C148" s="192"/>
      <c r="D148" s="192"/>
      <c r="E148" s="192"/>
      <c r="F148" s="192"/>
      <c r="G148" s="193"/>
      <c r="H148" s="205"/>
      <c r="I148" s="206"/>
      <c r="J148" s="206"/>
      <c r="K148" s="185"/>
      <c r="L148" s="194"/>
      <c r="M148" s="195"/>
      <c r="N148" s="195"/>
      <c r="O148" s="195"/>
      <c r="P148" s="195"/>
      <c r="Q148" s="195"/>
      <c r="R148" s="195"/>
      <c r="S148" s="195"/>
      <c r="T148" s="196"/>
      <c r="U148" s="197"/>
      <c r="V148" s="198"/>
      <c r="W148" s="195"/>
      <c r="X148" s="185"/>
      <c r="Y148" s="195"/>
      <c r="Z148" s="195"/>
      <c r="AA148" s="195"/>
      <c r="AB148" s="195"/>
      <c r="AC148" s="195"/>
      <c r="AD148" s="185"/>
    </row>
    <row r="149" spans="1:30" ht="15" customHeight="1" x14ac:dyDescent="0.4">
      <c r="A149" s="161"/>
      <c r="B149" s="162"/>
      <c r="C149" s="162"/>
      <c r="D149" s="162"/>
      <c r="E149" s="162"/>
      <c r="F149" s="162"/>
      <c r="G149" s="162"/>
      <c r="H149" s="162"/>
      <c r="I149" s="162"/>
      <c r="J149" s="162"/>
      <c r="K149" s="162"/>
      <c r="L149" s="162"/>
      <c r="M149" s="162"/>
      <c r="N149" s="162"/>
      <c r="O149" s="162"/>
      <c r="P149" s="162"/>
      <c r="Q149" s="162"/>
      <c r="R149" s="162"/>
      <c r="S149" s="162"/>
      <c r="T149" s="162"/>
      <c r="U149" s="162"/>
      <c r="V149" s="162"/>
      <c r="W149" s="162"/>
      <c r="X149" s="162"/>
      <c r="Y149" s="162"/>
      <c r="Z149" s="162"/>
      <c r="AA149" s="162"/>
      <c r="AB149" s="162"/>
      <c r="AC149" s="162"/>
      <c r="AD149" s="163"/>
    </row>
    <row r="150" spans="1:30" ht="15" customHeight="1" x14ac:dyDescent="0.4">
      <c r="A150" s="172"/>
      <c r="B150" s="173"/>
      <c r="C150" s="173"/>
      <c r="D150" s="173"/>
      <c r="E150" s="173"/>
      <c r="F150" s="173"/>
      <c r="G150" s="174"/>
      <c r="H150" s="203"/>
      <c r="I150" s="204"/>
      <c r="J150" s="204"/>
      <c r="K150" s="184"/>
      <c r="L150" s="175"/>
      <c r="M150" s="176"/>
      <c r="N150" s="176"/>
      <c r="O150" s="176"/>
      <c r="P150" s="176"/>
      <c r="Q150" s="176"/>
      <c r="R150" s="176"/>
      <c r="S150" s="176"/>
      <c r="T150" s="201"/>
      <c r="U150" s="202"/>
      <c r="V150" s="179"/>
      <c r="W150" s="176"/>
      <c r="X150" s="178"/>
      <c r="Y150" s="179"/>
      <c r="Z150" s="176"/>
      <c r="AA150" s="176"/>
      <c r="AB150" s="176"/>
      <c r="AC150" s="176"/>
      <c r="AD150" s="178"/>
    </row>
    <row r="151" spans="1:30" ht="15" customHeight="1" x14ac:dyDescent="0.4">
      <c r="A151" s="191"/>
      <c r="B151" s="192"/>
      <c r="C151" s="192"/>
      <c r="D151" s="192"/>
      <c r="E151" s="192"/>
      <c r="F151" s="192"/>
      <c r="G151" s="193"/>
      <c r="H151" s="205"/>
      <c r="I151" s="206"/>
      <c r="J151" s="206"/>
      <c r="K151" s="185"/>
      <c r="L151" s="194"/>
      <c r="M151" s="195"/>
      <c r="N151" s="195"/>
      <c r="O151" s="195"/>
      <c r="P151" s="195"/>
      <c r="Q151" s="195"/>
      <c r="R151" s="195"/>
      <c r="S151" s="195"/>
      <c r="T151" s="196"/>
      <c r="U151" s="197"/>
      <c r="V151" s="198"/>
      <c r="W151" s="195"/>
      <c r="X151" s="185"/>
      <c r="Y151" s="195"/>
      <c r="Z151" s="195"/>
      <c r="AA151" s="195"/>
      <c r="AB151" s="195"/>
      <c r="AC151" s="195"/>
      <c r="AD151" s="185"/>
    </row>
    <row r="152" spans="1:30" ht="15" customHeight="1" x14ac:dyDescent="0.4">
      <c r="A152" s="172"/>
      <c r="B152" s="173"/>
      <c r="C152" s="173"/>
      <c r="D152" s="173"/>
      <c r="E152" s="173"/>
      <c r="F152" s="173"/>
      <c r="G152" s="174"/>
      <c r="H152" s="203"/>
      <c r="I152" s="204"/>
      <c r="J152" s="204"/>
      <c r="K152" s="184"/>
      <c r="L152" s="175"/>
      <c r="M152" s="176"/>
      <c r="N152" s="176"/>
      <c r="O152" s="176"/>
      <c r="P152" s="176"/>
      <c r="Q152" s="176"/>
      <c r="R152" s="176"/>
      <c r="S152" s="176"/>
      <c r="T152" s="201"/>
      <c r="U152" s="202"/>
      <c r="V152" s="179"/>
      <c r="W152" s="176"/>
      <c r="X152" s="178"/>
      <c r="Y152" s="179"/>
      <c r="Z152" s="176"/>
      <c r="AA152" s="176"/>
      <c r="AB152" s="176"/>
      <c r="AC152" s="176"/>
      <c r="AD152" s="178"/>
    </row>
    <row r="153" spans="1:30" ht="15" customHeight="1" x14ac:dyDescent="0.4">
      <c r="A153" s="191"/>
      <c r="B153" s="192"/>
      <c r="C153" s="192"/>
      <c r="D153" s="192"/>
      <c r="E153" s="192"/>
      <c r="F153" s="192"/>
      <c r="G153" s="193"/>
      <c r="H153" s="205"/>
      <c r="I153" s="206"/>
      <c r="J153" s="206"/>
      <c r="K153" s="185"/>
      <c r="L153" s="194"/>
      <c r="M153" s="195"/>
      <c r="N153" s="195"/>
      <c r="O153" s="195"/>
      <c r="P153" s="195"/>
      <c r="Q153" s="195"/>
      <c r="R153" s="195"/>
      <c r="S153" s="195"/>
      <c r="T153" s="196"/>
      <c r="U153" s="197"/>
      <c r="V153" s="198"/>
      <c r="W153" s="195"/>
      <c r="X153" s="185"/>
      <c r="Y153" s="195"/>
      <c r="Z153" s="195"/>
      <c r="AA153" s="195"/>
      <c r="AB153" s="195"/>
      <c r="AC153" s="195"/>
      <c r="AD153" s="185"/>
    </row>
    <row r="154" spans="1:30" ht="15" customHeight="1" x14ac:dyDescent="0.4">
      <c r="A154" s="172"/>
      <c r="B154" s="173"/>
      <c r="C154" s="173"/>
      <c r="D154" s="173"/>
      <c r="E154" s="173"/>
      <c r="F154" s="173"/>
      <c r="G154" s="174"/>
      <c r="H154" s="203"/>
      <c r="I154" s="204"/>
      <c r="J154" s="204"/>
      <c r="K154" s="223"/>
      <c r="L154" s="175"/>
      <c r="M154" s="176"/>
      <c r="N154" s="176"/>
      <c r="O154" s="176"/>
      <c r="P154" s="176"/>
      <c r="Q154" s="176"/>
      <c r="R154" s="176"/>
      <c r="S154" s="176"/>
      <c r="T154" s="201"/>
      <c r="U154" s="202"/>
      <c r="V154" s="179"/>
      <c r="W154" s="176"/>
      <c r="X154" s="178"/>
      <c r="Y154" s="179"/>
      <c r="Z154" s="176"/>
      <c r="AA154" s="176"/>
      <c r="AB154" s="176"/>
      <c r="AC154" s="176"/>
      <c r="AD154" s="178"/>
    </row>
    <row r="155" spans="1:30" ht="15" customHeight="1" x14ac:dyDescent="0.4">
      <c r="A155" s="191"/>
      <c r="B155" s="192"/>
      <c r="C155" s="192"/>
      <c r="D155" s="192"/>
      <c r="E155" s="192"/>
      <c r="F155" s="192"/>
      <c r="G155" s="193"/>
      <c r="H155" s="205"/>
      <c r="I155" s="206"/>
      <c r="J155" s="206"/>
      <c r="K155" s="138"/>
      <c r="L155" s="194"/>
      <c r="M155" s="195"/>
      <c r="N155" s="195"/>
      <c r="O155" s="195"/>
      <c r="P155" s="195"/>
      <c r="Q155" s="195"/>
      <c r="R155" s="195"/>
      <c r="S155" s="195"/>
      <c r="T155" s="196"/>
      <c r="U155" s="197"/>
      <c r="V155" s="198"/>
      <c r="W155" s="195"/>
      <c r="X155" s="185"/>
      <c r="Y155" s="195"/>
      <c r="Z155" s="195"/>
      <c r="AA155" s="195"/>
      <c r="AB155" s="195"/>
      <c r="AC155" s="195"/>
      <c r="AD155" s="185"/>
    </row>
    <row r="156" spans="1:30" ht="15" customHeight="1" x14ac:dyDescent="0.4">
      <c r="A156" s="172"/>
      <c r="B156" s="173"/>
      <c r="C156" s="173"/>
      <c r="D156" s="173"/>
      <c r="E156" s="173"/>
      <c r="F156" s="173"/>
      <c r="G156" s="174"/>
      <c r="H156" s="203"/>
      <c r="I156" s="204"/>
      <c r="J156" s="204"/>
      <c r="K156" s="184"/>
      <c r="L156" s="175"/>
      <c r="M156" s="176"/>
      <c r="N156" s="176"/>
      <c r="O156" s="176"/>
      <c r="P156" s="176"/>
      <c r="Q156" s="176"/>
      <c r="R156" s="176"/>
      <c r="S156" s="176"/>
      <c r="T156" s="201"/>
      <c r="U156" s="202"/>
      <c r="V156" s="179"/>
      <c r="W156" s="176"/>
      <c r="X156" s="178"/>
      <c r="Y156" s="179"/>
      <c r="Z156" s="176"/>
      <c r="AA156" s="176"/>
      <c r="AB156" s="176"/>
      <c r="AC156" s="176"/>
      <c r="AD156" s="178"/>
    </row>
    <row r="157" spans="1:30" ht="15" customHeight="1" x14ac:dyDescent="0.4">
      <c r="A157" s="218"/>
      <c r="B157" s="192"/>
      <c r="C157" s="192"/>
      <c r="D157" s="192"/>
      <c r="E157" s="192"/>
      <c r="F157" s="192"/>
      <c r="G157" s="193"/>
      <c r="H157" s="205"/>
      <c r="I157" s="206"/>
      <c r="J157" s="206"/>
      <c r="K157" s="185"/>
      <c r="L157" s="194"/>
      <c r="M157" s="195"/>
      <c r="N157" s="195"/>
      <c r="O157" s="195"/>
      <c r="P157" s="195"/>
      <c r="Q157" s="195"/>
      <c r="R157" s="195"/>
      <c r="S157" s="195"/>
      <c r="T157" s="196"/>
      <c r="U157" s="197"/>
      <c r="V157" s="198"/>
      <c r="W157" s="195"/>
      <c r="X157" s="185"/>
      <c r="Y157" s="195"/>
      <c r="Z157" s="195"/>
      <c r="AA157" s="195"/>
      <c r="AB157" s="195"/>
      <c r="AC157" s="195"/>
      <c r="AD157" s="185"/>
    </row>
    <row r="158" spans="1:30" ht="15" customHeight="1" x14ac:dyDescent="0.4">
      <c r="A158" s="161"/>
      <c r="B158" s="162"/>
      <c r="C158" s="162"/>
      <c r="D158" s="162"/>
      <c r="E158" s="162"/>
      <c r="F158" s="162"/>
      <c r="G158" s="162"/>
      <c r="H158" s="162"/>
      <c r="I158" s="162"/>
      <c r="J158" s="162"/>
      <c r="K158" s="162"/>
      <c r="L158" s="162"/>
      <c r="M158" s="162"/>
      <c r="N158" s="162"/>
      <c r="O158" s="162"/>
      <c r="P158" s="162"/>
      <c r="Q158" s="162"/>
      <c r="R158" s="162"/>
      <c r="S158" s="162"/>
      <c r="T158" s="162"/>
      <c r="U158" s="162"/>
      <c r="V158" s="162"/>
      <c r="W158" s="162"/>
      <c r="X158" s="162"/>
      <c r="Y158" s="162"/>
      <c r="Z158" s="162"/>
      <c r="AA158" s="162"/>
      <c r="AB158" s="162"/>
      <c r="AC158" s="162"/>
      <c r="AD158" s="163"/>
    </row>
    <row r="159" spans="1:30" ht="15" customHeight="1" x14ac:dyDescent="0.4">
      <c r="A159" s="172"/>
      <c r="B159" s="173"/>
      <c r="C159" s="173"/>
      <c r="D159" s="173"/>
      <c r="E159" s="173"/>
      <c r="F159" s="173"/>
      <c r="G159" s="174"/>
      <c r="H159" s="203"/>
      <c r="I159" s="204"/>
      <c r="J159" s="204"/>
      <c r="K159" s="184"/>
      <c r="L159" s="169"/>
      <c r="M159" s="164"/>
      <c r="N159" s="164"/>
      <c r="O159" s="164"/>
      <c r="P159" s="164"/>
      <c r="Q159" s="164"/>
      <c r="R159" s="164"/>
      <c r="S159" s="164"/>
      <c r="T159" s="201"/>
      <c r="U159" s="202"/>
      <c r="V159" s="179"/>
      <c r="W159" s="176"/>
      <c r="X159" s="178"/>
      <c r="Y159" s="179"/>
      <c r="Z159" s="176"/>
      <c r="AA159" s="176"/>
      <c r="AB159" s="176"/>
      <c r="AC159" s="176"/>
      <c r="AD159" s="178"/>
    </row>
    <row r="160" spans="1:30" ht="15" customHeight="1" x14ac:dyDescent="0.4">
      <c r="A160" s="166"/>
      <c r="B160" s="210"/>
      <c r="C160" s="210"/>
      <c r="D160" s="210"/>
      <c r="E160" s="210"/>
      <c r="F160" s="210"/>
      <c r="G160" s="165"/>
      <c r="H160" s="216"/>
      <c r="I160" s="217"/>
      <c r="J160" s="217"/>
      <c r="K160" s="190"/>
      <c r="L160" s="169"/>
      <c r="M160" s="210"/>
      <c r="N160" s="210"/>
      <c r="O160" s="210"/>
      <c r="P160" s="210"/>
      <c r="Q160" s="210"/>
      <c r="R160" s="210"/>
      <c r="S160" s="210"/>
      <c r="T160" s="211"/>
      <c r="U160" s="212"/>
      <c r="V160" s="213"/>
      <c r="W160" s="214"/>
      <c r="X160" s="215"/>
      <c r="Y160" s="213"/>
      <c r="Z160" s="214"/>
      <c r="AA160" s="214"/>
      <c r="AB160" s="214"/>
      <c r="AC160" s="214"/>
      <c r="AD160" s="215"/>
    </row>
    <row r="161" spans="1:30" ht="15" customHeight="1" x14ac:dyDescent="0.4">
      <c r="A161" s="172"/>
      <c r="B161" s="173"/>
      <c r="C161" s="173"/>
      <c r="D161" s="173"/>
      <c r="E161" s="173"/>
      <c r="F161" s="173"/>
      <c r="G161" s="174"/>
      <c r="H161" s="203"/>
      <c r="I161" s="204"/>
      <c r="J161" s="204"/>
      <c r="K161" s="184"/>
      <c r="L161" s="175"/>
      <c r="M161" s="176"/>
      <c r="N161" s="176"/>
      <c r="O161" s="176"/>
      <c r="P161" s="176"/>
      <c r="Q161" s="176"/>
      <c r="R161" s="176"/>
      <c r="S161" s="176"/>
      <c r="T161" s="201"/>
      <c r="U161" s="202"/>
      <c r="V161" s="179"/>
      <c r="W161" s="176"/>
      <c r="X161" s="178"/>
      <c r="Y161" s="179"/>
      <c r="Z161" s="176"/>
      <c r="AA161" s="176"/>
      <c r="AB161" s="176"/>
      <c r="AC161" s="176"/>
      <c r="AD161" s="178"/>
    </row>
    <row r="162" spans="1:30" ht="15" customHeight="1" x14ac:dyDescent="0.4">
      <c r="A162" s="191"/>
      <c r="B162" s="192"/>
      <c r="C162" s="192"/>
      <c r="D162" s="192"/>
      <c r="E162" s="192"/>
      <c r="F162" s="192"/>
      <c r="G162" s="193"/>
      <c r="H162" s="205"/>
      <c r="I162" s="206"/>
      <c r="J162" s="206"/>
      <c r="K162" s="185"/>
      <c r="L162" s="199"/>
      <c r="M162" s="200"/>
      <c r="N162" s="200"/>
      <c r="O162" s="200"/>
      <c r="P162" s="200"/>
      <c r="Q162" s="200"/>
      <c r="R162" s="200"/>
      <c r="S162" s="200"/>
      <c r="T162" s="196"/>
      <c r="U162" s="197"/>
      <c r="V162" s="198"/>
      <c r="W162" s="195"/>
      <c r="X162" s="185"/>
      <c r="Y162" s="195"/>
      <c r="Z162" s="195"/>
      <c r="AA162" s="195"/>
      <c r="AB162" s="195"/>
      <c r="AC162" s="195"/>
      <c r="AD162" s="185"/>
    </row>
    <row r="163" spans="1:30" ht="15" customHeight="1" x14ac:dyDescent="0.4">
      <c r="A163" s="172"/>
      <c r="B163" s="173"/>
      <c r="C163" s="173"/>
      <c r="D163" s="173"/>
      <c r="E163" s="173"/>
      <c r="F163" s="173"/>
      <c r="G163" s="174"/>
      <c r="H163" s="207"/>
      <c r="I163" s="208"/>
      <c r="J163" s="208"/>
      <c r="K163" s="100"/>
      <c r="L163" s="175"/>
      <c r="M163" s="176"/>
      <c r="N163" s="176"/>
      <c r="O163" s="176"/>
      <c r="P163" s="176"/>
      <c r="Q163" s="176"/>
      <c r="R163" s="176"/>
      <c r="S163" s="176"/>
      <c r="T163" s="201"/>
      <c r="U163" s="202"/>
      <c r="V163" s="179"/>
      <c r="W163" s="176"/>
      <c r="X163" s="178"/>
      <c r="Y163" s="179"/>
      <c r="Z163" s="176"/>
      <c r="AA163" s="176"/>
      <c r="AB163" s="176"/>
      <c r="AC163" s="176"/>
      <c r="AD163" s="178"/>
    </row>
    <row r="164" spans="1:30" ht="15" customHeight="1" x14ac:dyDescent="0.4">
      <c r="A164" s="222"/>
      <c r="B164" s="167"/>
      <c r="C164" s="167"/>
      <c r="D164" s="167"/>
      <c r="E164" s="167"/>
      <c r="F164" s="167"/>
      <c r="G164" s="168"/>
      <c r="H164" s="182"/>
      <c r="I164" s="209"/>
      <c r="J164" s="209"/>
      <c r="K164" s="73"/>
      <c r="L164" s="194"/>
      <c r="M164" s="195"/>
      <c r="N164" s="195"/>
      <c r="O164" s="195"/>
      <c r="P164" s="195"/>
      <c r="Q164" s="195"/>
      <c r="R164" s="195"/>
      <c r="S164" s="195"/>
      <c r="T164" s="196"/>
      <c r="U164" s="197"/>
      <c r="V164" s="198"/>
      <c r="W164" s="195"/>
      <c r="X164" s="185"/>
      <c r="Y164" s="195"/>
      <c r="Z164" s="195"/>
      <c r="AA164" s="195"/>
      <c r="AB164" s="195"/>
      <c r="AC164" s="195"/>
      <c r="AD164" s="185"/>
    </row>
    <row r="165" spans="1:30" ht="15" customHeight="1" x14ac:dyDescent="0.4">
      <c r="A165" s="172"/>
      <c r="B165" s="173"/>
      <c r="C165" s="173"/>
      <c r="D165" s="173"/>
      <c r="E165" s="173"/>
      <c r="F165" s="173"/>
      <c r="G165" s="174"/>
      <c r="H165" s="207"/>
      <c r="I165" s="208"/>
      <c r="J165" s="208"/>
      <c r="K165" s="100"/>
      <c r="L165" s="175"/>
      <c r="M165" s="176"/>
      <c r="N165" s="176"/>
      <c r="O165" s="176"/>
      <c r="P165" s="176"/>
      <c r="Q165" s="176"/>
      <c r="R165" s="176"/>
      <c r="S165" s="176"/>
      <c r="T165" s="201"/>
      <c r="U165" s="202"/>
      <c r="V165" s="179"/>
      <c r="W165" s="176"/>
      <c r="X165" s="178"/>
      <c r="Y165" s="179"/>
      <c r="Z165" s="176"/>
      <c r="AA165" s="176"/>
      <c r="AB165" s="176"/>
      <c r="AC165" s="176"/>
      <c r="AD165" s="178"/>
    </row>
    <row r="166" spans="1:30" ht="15" customHeight="1" x14ac:dyDescent="0.4">
      <c r="A166" s="218"/>
      <c r="B166" s="192"/>
      <c r="C166" s="192"/>
      <c r="D166" s="192"/>
      <c r="E166" s="192"/>
      <c r="F166" s="192"/>
      <c r="G166" s="193"/>
      <c r="H166" s="220"/>
      <c r="I166" s="221"/>
      <c r="J166" s="221"/>
      <c r="K166" s="109"/>
      <c r="L166" s="194"/>
      <c r="M166" s="195"/>
      <c r="N166" s="195"/>
      <c r="O166" s="195"/>
      <c r="P166" s="195"/>
      <c r="Q166" s="195"/>
      <c r="R166" s="195"/>
      <c r="S166" s="195"/>
      <c r="T166" s="219"/>
      <c r="U166" s="185"/>
      <c r="V166" s="198"/>
      <c r="W166" s="195"/>
      <c r="X166" s="185"/>
      <c r="Y166" s="195"/>
      <c r="Z166" s="195"/>
      <c r="AA166" s="195"/>
      <c r="AB166" s="195"/>
      <c r="AC166" s="195"/>
      <c r="AD166" s="185"/>
    </row>
    <row r="167" spans="1:30" ht="15" customHeight="1" x14ac:dyDescent="0.4">
      <c r="A167" s="161"/>
      <c r="B167" s="162"/>
      <c r="C167" s="162"/>
      <c r="D167" s="162"/>
      <c r="E167" s="162"/>
      <c r="F167" s="162"/>
      <c r="G167" s="162"/>
      <c r="H167" s="162"/>
      <c r="I167" s="162"/>
      <c r="J167" s="162"/>
      <c r="K167" s="162"/>
      <c r="L167" s="162"/>
      <c r="M167" s="162"/>
      <c r="N167" s="162"/>
      <c r="O167" s="162"/>
      <c r="P167" s="162"/>
      <c r="Q167" s="162"/>
      <c r="R167" s="162"/>
      <c r="S167" s="162"/>
      <c r="T167" s="162"/>
      <c r="U167" s="162"/>
      <c r="V167" s="162"/>
      <c r="W167" s="162"/>
      <c r="X167" s="162"/>
      <c r="Y167" s="162"/>
      <c r="Z167" s="162"/>
      <c r="AA167" s="162"/>
      <c r="AB167" s="162"/>
      <c r="AC167" s="162"/>
      <c r="AD167" s="163"/>
    </row>
    <row r="168" spans="1:30" ht="15" customHeight="1" x14ac:dyDescent="0.4">
      <c r="A168" s="172"/>
      <c r="B168" s="173"/>
      <c r="C168" s="173"/>
      <c r="D168" s="173"/>
      <c r="E168" s="173"/>
      <c r="F168" s="173"/>
      <c r="G168" s="174"/>
      <c r="H168" s="203"/>
      <c r="I168" s="204"/>
      <c r="J168" s="204"/>
      <c r="K168" s="184"/>
      <c r="L168" s="175"/>
      <c r="M168" s="176"/>
      <c r="N168" s="176"/>
      <c r="O168" s="176"/>
      <c r="P168" s="176"/>
      <c r="Q168" s="176"/>
      <c r="R168" s="176"/>
      <c r="S168" s="176"/>
      <c r="T168" s="201"/>
      <c r="U168" s="202"/>
      <c r="V168" s="179"/>
      <c r="W168" s="176"/>
      <c r="X168" s="178"/>
      <c r="Y168" s="179"/>
      <c r="Z168" s="176"/>
      <c r="AA168" s="176"/>
      <c r="AB168" s="176"/>
      <c r="AC168" s="176"/>
      <c r="AD168" s="178"/>
    </row>
    <row r="169" spans="1:30" ht="15" customHeight="1" x14ac:dyDescent="0.4">
      <c r="A169" s="218"/>
      <c r="B169" s="192"/>
      <c r="C169" s="192"/>
      <c r="D169" s="192"/>
      <c r="E169" s="192"/>
      <c r="F169" s="192"/>
      <c r="G169" s="193"/>
      <c r="H169" s="205"/>
      <c r="I169" s="206"/>
      <c r="J169" s="206"/>
      <c r="K169" s="185"/>
      <c r="L169" s="194"/>
      <c r="M169" s="195"/>
      <c r="N169" s="195"/>
      <c r="O169" s="195"/>
      <c r="P169" s="195"/>
      <c r="Q169" s="195"/>
      <c r="R169" s="195"/>
      <c r="S169" s="195"/>
      <c r="T169" s="196"/>
      <c r="U169" s="197"/>
      <c r="V169" s="198"/>
      <c r="W169" s="195"/>
      <c r="X169" s="185"/>
      <c r="Y169" s="195"/>
      <c r="Z169" s="195"/>
      <c r="AA169" s="195"/>
      <c r="AB169" s="195"/>
      <c r="AC169" s="195"/>
      <c r="AD169" s="185"/>
    </row>
    <row r="170" spans="1:30" ht="15" customHeight="1" x14ac:dyDescent="0.4">
      <c r="A170" s="172"/>
      <c r="B170" s="173"/>
      <c r="C170" s="173"/>
      <c r="D170" s="173"/>
      <c r="E170" s="173"/>
      <c r="F170" s="173"/>
      <c r="G170" s="174"/>
      <c r="H170" s="203"/>
      <c r="I170" s="204"/>
      <c r="J170" s="204"/>
      <c r="K170" s="184"/>
      <c r="L170" s="169"/>
      <c r="M170" s="164"/>
      <c r="N170" s="164"/>
      <c r="O170" s="164"/>
      <c r="P170" s="164"/>
      <c r="Q170" s="164"/>
      <c r="R170" s="164"/>
      <c r="S170" s="164"/>
      <c r="T170" s="201"/>
      <c r="U170" s="202"/>
      <c r="V170" s="179"/>
      <c r="W170" s="176"/>
      <c r="X170" s="178"/>
      <c r="Y170" s="179"/>
      <c r="Z170" s="176"/>
      <c r="AA170" s="176"/>
      <c r="AB170" s="176"/>
      <c r="AC170" s="176"/>
      <c r="AD170" s="178"/>
    </row>
    <row r="171" spans="1:30" ht="15" customHeight="1" x14ac:dyDescent="0.4">
      <c r="A171" s="166"/>
      <c r="B171" s="210"/>
      <c r="C171" s="210"/>
      <c r="D171" s="210"/>
      <c r="E171" s="210"/>
      <c r="F171" s="210"/>
      <c r="G171" s="165"/>
      <c r="H171" s="216"/>
      <c r="I171" s="217"/>
      <c r="J171" s="217"/>
      <c r="K171" s="190"/>
      <c r="L171" s="169"/>
      <c r="M171" s="210"/>
      <c r="N171" s="210"/>
      <c r="O171" s="210"/>
      <c r="P171" s="210"/>
      <c r="Q171" s="210"/>
      <c r="R171" s="210"/>
      <c r="S171" s="210"/>
      <c r="T171" s="211"/>
      <c r="U171" s="212"/>
      <c r="V171" s="213"/>
      <c r="W171" s="214"/>
      <c r="X171" s="215"/>
      <c r="Y171" s="213"/>
      <c r="Z171" s="214"/>
      <c r="AA171" s="214"/>
      <c r="AB171" s="214"/>
      <c r="AC171" s="214"/>
      <c r="AD171" s="215"/>
    </row>
    <row r="172" spans="1:30" ht="15" customHeight="1" x14ac:dyDescent="0.4">
      <c r="A172" s="172"/>
      <c r="B172" s="173"/>
      <c r="C172" s="173"/>
      <c r="D172" s="173"/>
      <c r="E172" s="173"/>
      <c r="F172" s="173"/>
      <c r="G172" s="174"/>
      <c r="H172" s="203"/>
      <c r="I172" s="204"/>
      <c r="J172" s="204"/>
      <c r="K172" s="184"/>
      <c r="L172" s="175"/>
      <c r="M172" s="176"/>
      <c r="N172" s="176"/>
      <c r="O172" s="176"/>
      <c r="P172" s="176"/>
      <c r="Q172" s="176"/>
      <c r="R172" s="176"/>
      <c r="S172" s="176"/>
      <c r="T172" s="201"/>
      <c r="U172" s="202"/>
      <c r="V172" s="179"/>
      <c r="W172" s="176"/>
      <c r="X172" s="178"/>
      <c r="Y172" s="179"/>
      <c r="Z172" s="176"/>
      <c r="AA172" s="176"/>
      <c r="AB172" s="176"/>
      <c r="AC172" s="176"/>
      <c r="AD172" s="178"/>
    </row>
    <row r="173" spans="1:30" ht="15" customHeight="1" x14ac:dyDescent="0.4">
      <c r="A173" s="191"/>
      <c r="B173" s="192"/>
      <c r="C173" s="192"/>
      <c r="D173" s="192"/>
      <c r="E173" s="192"/>
      <c r="F173" s="192"/>
      <c r="G173" s="193"/>
      <c r="H173" s="205"/>
      <c r="I173" s="206"/>
      <c r="J173" s="206"/>
      <c r="K173" s="185"/>
      <c r="L173" s="199"/>
      <c r="M173" s="200"/>
      <c r="N173" s="200"/>
      <c r="O173" s="200"/>
      <c r="P173" s="200"/>
      <c r="Q173" s="200"/>
      <c r="R173" s="200"/>
      <c r="S173" s="200"/>
      <c r="T173" s="196"/>
      <c r="U173" s="197"/>
      <c r="V173" s="198"/>
      <c r="W173" s="195"/>
      <c r="X173" s="185"/>
      <c r="Y173" s="195"/>
      <c r="Z173" s="195"/>
      <c r="AA173" s="195"/>
      <c r="AB173" s="195"/>
      <c r="AC173" s="195"/>
      <c r="AD173" s="185"/>
    </row>
    <row r="174" spans="1:30" ht="15" customHeight="1" x14ac:dyDescent="0.4">
      <c r="A174" s="172"/>
      <c r="B174" s="173"/>
      <c r="C174" s="173"/>
      <c r="D174" s="173"/>
      <c r="E174" s="173"/>
      <c r="F174" s="173"/>
      <c r="G174" s="174"/>
      <c r="H174" s="207"/>
      <c r="I174" s="208"/>
      <c r="J174" s="208"/>
      <c r="K174" s="100"/>
      <c r="L174" s="175"/>
      <c r="M174" s="176"/>
      <c r="N174" s="176"/>
      <c r="O174" s="176"/>
      <c r="P174" s="176"/>
      <c r="Q174" s="176"/>
      <c r="R174" s="176"/>
      <c r="S174" s="176"/>
      <c r="T174" s="201"/>
      <c r="U174" s="202"/>
      <c r="V174" s="179"/>
      <c r="W174" s="176"/>
      <c r="X174" s="178"/>
      <c r="Y174" s="179"/>
      <c r="Z174" s="176"/>
      <c r="AA174" s="176"/>
      <c r="AB174" s="176"/>
      <c r="AC174" s="176"/>
      <c r="AD174" s="178"/>
    </row>
    <row r="175" spans="1:30" ht="15" customHeight="1" x14ac:dyDescent="0.4">
      <c r="A175" s="191"/>
      <c r="B175" s="192"/>
      <c r="C175" s="192"/>
      <c r="D175" s="192"/>
      <c r="E175" s="192"/>
      <c r="F175" s="192"/>
      <c r="G175" s="193"/>
      <c r="H175" s="182"/>
      <c r="I175" s="209"/>
      <c r="J175" s="209"/>
      <c r="K175" s="73"/>
      <c r="L175" s="194"/>
      <c r="M175" s="195"/>
      <c r="N175" s="195"/>
      <c r="O175" s="195"/>
      <c r="P175" s="195"/>
      <c r="Q175" s="195"/>
      <c r="R175" s="195"/>
      <c r="S175" s="195"/>
      <c r="T175" s="196"/>
      <c r="U175" s="197"/>
      <c r="V175" s="198"/>
      <c r="W175" s="195"/>
      <c r="X175" s="185"/>
      <c r="Y175" s="195"/>
      <c r="Z175" s="195"/>
      <c r="AA175" s="195"/>
      <c r="AB175" s="195"/>
      <c r="AC175" s="195"/>
      <c r="AD175" s="185"/>
    </row>
  </sheetData>
  <mergeCells count="940">
    <mergeCell ref="L17:S17"/>
    <mergeCell ref="T17:U17"/>
    <mergeCell ref="L14:S14"/>
    <mergeCell ref="T14:U14"/>
    <mergeCell ref="L15:S15"/>
    <mergeCell ref="T15:U15"/>
    <mergeCell ref="V3:X3"/>
    <mergeCell ref="Y3:AD3"/>
    <mergeCell ref="V2:AD2"/>
    <mergeCell ref="L16:S16"/>
    <mergeCell ref="T16:U16"/>
    <mergeCell ref="Y28:AD28"/>
    <mergeCell ref="Y26:AD26"/>
    <mergeCell ref="Y85:AD85"/>
    <mergeCell ref="V9:X9"/>
    <mergeCell ref="V10:X10"/>
    <mergeCell ref="A11:G11"/>
    <mergeCell ref="A12:G12"/>
    <mergeCell ref="A13:G13"/>
    <mergeCell ref="A14:G14"/>
    <mergeCell ref="A15:G15"/>
    <mergeCell ref="H27:J28"/>
    <mergeCell ref="K27:K28"/>
    <mergeCell ref="T12:U12"/>
    <mergeCell ref="L13:S13"/>
    <mergeCell ref="T13:U13"/>
    <mergeCell ref="H17:J18"/>
    <mergeCell ref="K17:K18"/>
    <mergeCell ref="K21:K22"/>
    <mergeCell ref="T27:U27"/>
    <mergeCell ref="L26:S26"/>
    <mergeCell ref="L11:S11"/>
    <mergeCell ref="T11:U11"/>
    <mergeCell ref="L12:S12"/>
    <mergeCell ref="Y18:AD18"/>
    <mergeCell ref="Y21:AD21"/>
    <mergeCell ref="Y22:AD22"/>
    <mergeCell ref="Y19:AD19"/>
    <mergeCell ref="Y20:AD20"/>
    <mergeCell ref="V13:X13"/>
    <mergeCell ref="Y11:AD11"/>
    <mergeCell ref="Y12:AD12"/>
    <mergeCell ref="Y13:AD13"/>
    <mergeCell ref="V18:X18"/>
    <mergeCell ref="V19:X19"/>
    <mergeCell ref="V20:X20"/>
    <mergeCell ref="V21:X21"/>
    <mergeCell ref="V14:X14"/>
    <mergeCell ref="V15:X15"/>
    <mergeCell ref="V16:X16"/>
    <mergeCell ref="V17:X17"/>
    <mergeCell ref="V11:X11"/>
    <mergeCell ref="V12:X12"/>
    <mergeCell ref="Y17:AD17"/>
    <mergeCell ref="Y14:AD14"/>
    <mergeCell ref="Y15:AD15"/>
    <mergeCell ref="Y16:AD16"/>
    <mergeCell ref="A1:AD1"/>
    <mergeCell ref="H7:J7"/>
    <mergeCell ref="H10:J10"/>
    <mergeCell ref="H8:J9"/>
    <mergeCell ref="K8:K9"/>
    <mergeCell ref="H11:J11"/>
    <mergeCell ref="H12:J13"/>
    <mergeCell ref="K12:K13"/>
    <mergeCell ref="H14:J14"/>
    <mergeCell ref="A7:G7"/>
    <mergeCell ref="A8:G8"/>
    <mergeCell ref="A9:G9"/>
    <mergeCell ref="A10:G10"/>
    <mergeCell ref="T9:U9"/>
    <mergeCell ref="L10:S10"/>
    <mergeCell ref="T10:U10"/>
    <mergeCell ref="Y7:AD7"/>
    <mergeCell ref="Y8:AD8"/>
    <mergeCell ref="Y9:AD9"/>
    <mergeCell ref="Y10:AD10"/>
    <mergeCell ref="V7:X7"/>
    <mergeCell ref="V8:X8"/>
    <mergeCell ref="L7:S7"/>
    <mergeCell ref="T7:U7"/>
    <mergeCell ref="L8:S8"/>
    <mergeCell ref="T8:U8"/>
    <mergeCell ref="L9:S9"/>
    <mergeCell ref="A2:G3"/>
    <mergeCell ref="A6:AD6"/>
    <mergeCell ref="A4:AD5"/>
    <mergeCell ref="H2:U2"/>
    <mergeCell ref="L3:U3"/>
    <mergeCell ref="H3:K3"/>
    <mergeCell ref="L28:S28"/>
    <mergeCell ref="T28:U28"/>
    <mergeCell ref="L24:S24"/>
    <mergeCell ref="T24:U24"/>
    <mergeCell ref="L25:S25"/>
    <mergeCell ref="T25:U25"/>
    <mergeCell ref="L22:S22"/>
    <mergeCell ref="T22:U22"/>
    <mergeCell ref="A23:AD23"/>
    <mergeCell ref="L27:S27"/>
    <mergeCell ref="A27:G27"/>
    <mergeCell ref="A28:G28"/>
    <mergeCell ref="A25:G25"/>
    <mergeCell ref="A26:G26"/>
    <mergeCell ref="A24:G24"/>
    <mergeCell ref="V28:X28"/>
    <mergeCell ref="V22:X22"/>
    <mergeCell ref="V25:X25"/>
    <mergeCell ref="V24:X24"/>
    <mergeCell ref="V27:X27"/>
    <mergeCell ref="V26:X26"/>
    <mergeCell ref="Y25:AD25"/>
    <mergeCell ref="Y24:AD24"/>
    <mergeCell ref="Y27:AD27"/>
    <mergeCell ref="L19:S19"/>
    <mergeCell ref="T19:U19"/>
    <mergeCell ref="L20:S20"/>
    <mergeCell ref="T20:U20"/>
    <mergeCell ref="L21:S21"/>
    <mergeCell ref="T21:U21"/>
    <mergeCell ref="L18:S18"/>
    <mergeCell ref="T18:U18"/>
    <mergeCell ref="T26:U26"/>
    <mergeCell ref="A20:G20"/>
    <mergeCell ref="A19:G19"/>
    <mergeCell ref="A21:G21"/>
    <mergeCell ref="A22:G22"/>
    <mergeCell ref="A16:G16"/>
    <mergeCell ref="A17:G17"/>
    <mergeCell ref="A18:G18"/>
    <mergeCell ref="H24:K24"/>
    <mergeCell ref="H25:J26"/>
    <mergeCell ref="K25:K26"/>
    <mergeCell ref="H19:J20"/>
    <mergeCell ref="K19:K20"/>
    <mergeCell ref="H21:J22"/>
    <mergeCell ref="K15:K16"/>
    <mergeCell ref="H15:J16"/>
    <mergeCell ref="L29:S29"/>
    <mergeCell ref="T29:U29"/>
    <mergeCell ref="V29:X29"/>
    <mergeCell ref="Y29:AD29"/>
    <mergeCell ref="A31:G31"/>
    <mergeCell ref="H31:J32"/>
    <mergeCell ref="K31:K32"/>
    <mergeCell ref="L31:S31"/>
    <mergeCell ref="T31:U31"/>
    <mergeCell ref="V31:X31"/>
    <mergeCell ref="L30:S30"/>
    <mergeCell ref="T30:U30"/>
    <mergeCell ref="A29:G29"/>
    <mergeCell ref="H29:J29"/>
    <mergeCell ref="A33:G33"/>
    <mergeCell ref="H33:J33"/>
    <mergeCell ref="L33:S33"/>
    <mergeCell ref="T33:U33"/>
    <mergeCell ref="V33:X33"/>
    <mergeCell ref="Y33:AD33"/>
    <mergeCell ref="Y31:AD31"/>
    <mergeCell ref="A32:G32"/>
    <mergeCell ref="L32:S32"/>
    <mergeCell ref="T32:U32"/>
    <mergeCell ref="V32:X32"/>
    <mergeCell ref="Y32:AD32"/>
    <mergeCell ref="A36:G36"/>
    <mergeCell ref="H36:K36"/>
    <mergeCell ref="L36:S36"/>
    <mergeCell ref="T36:U36"/>
    <mergeCell ref="V36:X36"/>
    <mergeCell ref="Y36:AD36"/>
    <mergeCell ref="Y34:AD34"/>
    <mergeCell ref="A35:G35"/>
    <mergeCell ref="L35:S35"/>
    <mergeCell ref="T35:U35"/>
    <mergeCell ref="V35:X35"/>
    <mergeCell ref="Y35:AD35"/>
    <mergeCell ref="A34:G34"/>
    <mergeCell ref="H34:J35"/>
    <mergeCell ref="K34:K35"/>
    <mergeCell ref="L34:S34"/>
    <mergeCell ref="T34:U34"/>
    <mergeCell ref="V34:X34"/>
    <mergeCell ref="Y37:AD37"/>
    <mergeCell ref="A38:G38"/>
    <mergeCell ref="L38:S38"/>
    <mergeCell ref="T38:U38"/>
    <mergeCell ref="V38:X38"/>
    <mergeCell ref="Y38:AD38"/>
    <mergeCell ref="A37:G37"/>
    <mergeCell ref="H37:J38"/>
    <mergeCell ref="K37:K38"/>
    <mergeCell ref="L37:S37"/>
    <mergeCell ref="T37:U37"/>
    <mergeCell ref="V37:X37"/>
    <mergeCell ref="Y39:AD39"/>
    <mergeCell ref="A40:G40"/>
    <mergeCell ref="L40:S40"/>
    <mergeCell ref="T40:U40"/>
    <mergeCell ref="V40:X40"/>
    <mergeCell ref="A39:G39"/>
    <mergeCell ref="H39:J40"/>
    <mergeCell ref="K39:K40"/>
    <mergeCell ref="L39:S39"/>
    <mergeCell ref="T39:U39"/>
    <mergeCell ref="V39:X39"/>
    <mergeCell ref="Y40:AD40"/>
    <mergeCell ref="Y41:AD41"/>
    <mergeCell ref="A42:G42"/>
    <mergeCell ref="L42:S42"/>
    <mergeCell ref="T42:U42"/>
    <mergeCell ref="V42:X42"/>
    <mergeCell ref="Y42:AD42"/>
    <mergeCell ref="A41:G41"/>
    <mergeCell ref="H41:J42"/>
    <mergeCell ref="K41:K42"/>
    <mergeCell ref="L41:S41"/>
    <mergeCell ref="T41:U41"/>
    <mergeCell ref="V41:X41"/>
    <mergeCell ref="H43:J43"/>
    <mergeCell ref="L43:S43"/>
    <mergeCell ref="T43:U43"/>
    <mergeCell ref="V43:X43"/>
    <mergeCell ref="Y43:AD43"/>
    <mergeCell ref="A45:G45"/>
    <mergeCell ref="H45:J45"/>
    <mergeCell ref="L45:S45"/>
    <mergeCell ref="T45:U45"/>
    <mergeCell ref="V45:X45"/>
    <mergeCell ref="Y45:AD45"/>
    <mergeCell ref="Y44:AD44"/>
    <mergeCell ref="A43:G43"/>
    <mergeCell ref="A49:G49"/>
    <mergeCell ref="L49:S49"/>
    <mergeCell ref="T49:U49"/>
    <mergeCell ref="V49:X49"/>
    <mergeCell ref="Y49:AD49"/>
    <mergeCell ref="A47:G47"/>
    <mergeCell ref="L47:S47"/>
    <mergeCell ref="T47:U47"/>
    <mergeCell ref="V47:X47"/>
    <mergeCell ref="Y47:AD47"/>
    <mergeCell ref="A48:G48"/>
    <mergeCell ref="L48:S48"/>
    <mergeCell ref="T48:U48"/>
    <mergeCell ref="V48:X48"/>
    <mergeCell ref="Y48:AD48"/>
    <mergeCell ref="H47:J48"/>
    <mergeCell ref="K47:K48"/>
    <mergeCell ref="A46:G46"/>
    <mergeCell ref="L46:S46"/>
    <mergeCell ref="T46:U46"/>
    <mergeCell ref="V46:X46"/>
    <mergeCell ref="Y46:AD46"/>
    <mergeCell ref="A44:G44"/>
    <mergeCell ref="L44:S44"/>
    <mergeCell ref="T44:U44"/>
    <mergeCell ref="V44:X44"/>
    <mergeCell ref="H44:J44"/>
    <mergeCell ref="H46:J46"/>
    <mergeCell ref="Y57:AD57"/>
    <mergeCell ref="A58:G58"/>
    <mergeCell ref="L58:S58"/>
    <mergeCell ref="T58:U58"/>
    <mergeCell ref="V58:X58"/>
    <mergeCell ref="Y58:AD58"/>
    <mergeCell ref="H57:J57"/>
    <mergeCell ref="H58:J58"/>
    <mergeCell ref="A57:G57"/>
    <mergeCell ref="L57:S57"/>
    <mergeCell ref="T57:U57"/>
    <mergeCell ref="V57:X57"/>
    <mergeCell ref="Y59:AD59"/>
    <mergeCell ref="A60:G60"/>
    <mergeCell ref="L60:S60"/>
    <mergeCell ref="T60:U60"/>
    <mergeCell ref="V60:X60"/>
    <mergeCell ref="Y60:AD60"/>
    <mergeCell ref="A59:G59"/>
    <mergeCell ref="H59:J60"/>
    <mergeCell ref="K59:K60"/>
    <mergeCell ref="L59:S59"/>
    <mergeCell ref="T59:U59"/>
    <mergeCell ref="V59:X59"/>
    <mergeCell ref="Y63:AD63"/>
    <mergeCell ref="A63:G63"/>
    <mergeCell ref="H63:J63"/>
    <mergeCell ref="L63:S63"/>
    <mergeCell ref="T63:U63"/>
    <mergeCell ref="V63:X63"/>
    <mergeCell ref="A64:AD64"/>
    <mergeCell ref="Y61:AD61"/>
    <mergeCell ref="A62:G62"/>
    <mergeCell ref="L62:S62"/>
    <mergeCell ref="T62:U62"/>
    <mergeCell ref="V62:X62"/>
    <mergeCell ref="Y62:AD62"/>
    <mergeCell ref="A61:G61"/>
    <mergeCell ref="H61:J62"/>
    <mergeCell ref="K61:K62"/>
    <mergeCell ref="L61:S61"/>
    <mergeCell ref="T61:U61"/>
    <mergeCell ref="V61:X61"/>
    <mergeCell ref="Y66:AD66"/>
    <mergeCell ref="A67:G67"/>
    <mergeCell ref="L67:S67"/>
    <mergeCell ref="T67:U67"/>
    <mergeCell ref="V67:X67"/>
    <mergeCell ref="Y67:AD67"/>
    <mergeCell ref="H66:J67"/>
    <mergeCell ref="K66:K67"/>
    <mergeCell ref="A66:G66"/>
    <mergeCell ref="L66:S66"/>
    <mergeCell ref="T66:U66"/>
    <mergeCell ref="V66:X66"/>
    <mergeCell ref="A86:AD86"/>
    <mergeCell ref="Y83:AD83"/>
    <mergeCell ref="A83:G83"/>
    <mergeCell ref="L83:S83"/>
    <mergeCell ref="T83:U83"/>
    <mergeCell ref="V83:X83"/>
    <mergeCell ref="A82:G82"/>
    <mergeCell ref="L82:S82"/>
    <mergeCell ref="T82:U82"/>
    <mergeCell ref="V82:X82"/>
    <mergeCell ref="Y82:AD82"/>
    <mergeCell ref="K82:K83"/>
    <mergeCell ref="H82:J83"/>
    <mergeCell ref="A84:G84"/>
    <mergeCell ref="H84:J85"/>
    <mergeCell ref="K84:K85"/>
    <mergeCell ref="L84:S84"/>
    <mergeCell ref="T84:U84"/>
    <mergeCell ref="V84:X84"/>
    <mergeCell ref="Y84:AD84"/>
    <mergeCell ref="A85:G85"/>
    <mergeCell ref="L85:S85"/>
    <mergeCell ref="T85:U85"/>
    <mergeCell ref="V85:X85"/>
    <mergeCell ref="Y90:AD90"/>
    <mergeCell ref="A90:G90"/>
    <mergeCell ref="L90:S90"/>
    <mergeCell ref="T90:U90"/>
    <mergeCell ref="V90:X90"/>
    <mergeCell ref="H89:J90"/>
    <mergeCell ref="K89:K90"/>
    <mergeCell ref="Y88:AD88"/>
    <mergeCell ref="A89:G89"/>
    <mergeCell ref="L89:S89"/>
    <mergeCell ref="T89:U89"/>
    <mergeCell ref="V89:X89"/>
    <mergeCell ref="Y89:AD89"/>
    <mergeCell ref="A88:G88"/>
    <mergeCell ref="L88:S88"/>
    <mergeCell ref="T88:U88"/>
    <mergeCell ref="V88:X88"/>
    <mergeCell ref="H87:J88"/>
    <mergeCell ref="K87:K88"/>
    <mergeCell ref="A87:G87"/>
    <mergeCell ref="L87:S87"/>
    <mergeCell ref="T87:U87"/>
    <mergeCell ref="V87:X87"/>
    <mergeCell ref="Y87:AD87"/>
    <mergeCell ref="Y92:AD92"/>
    <mergeCell ref="A92:G92"/>
    <mergeCell ref="L92:S92"/>
    <mergeCell ref="T92:U92"/>
    <mergeCell ref="V92:X92"/>
    <mergeCell ref="A91:G91"/>
    <mergeCell ref="L91:S91"/>
    <mergeCell ref="T91:U91"/>
    <mergeCell ref="V91:X91"/>
    <mergeCell ref="Y91:AD91"/>
    <mergeCell ref="H91:J92"/>
    <mergeCell ref="K91:K92"/>
    <mergeCell ref="K70:K71"/>
    <mergeCell ref="L70:S70"/>
    <mergeCell ref="T70:U70"/>
    <mergeCell ref="V70:X70"/>
    <mergeCell ref="Y68:AD68"/>
    <mergeCell ref="A69:G69"/>
    <mergeCell ref="L69:S69"/>
    <mergeCell ref="T69:U69"/>
    <mergeCell ref="V69:X69"/>
    <mergeCell ref="Y69:AD69"/>
    <mergeCell ref="A68:G68"/>
    <mergeCell ref="H68:J69"/>
    <mergeCell ref="K68:K69"/>
    <mergeCell ref="L68:S68"/>
    <mergeCell ref="T68:U68"/>
    <mergeCell ref="V68:X68"/>
    <mergeCell ref="L52:S52"/>
    <mergeCell ref="T52:U52"/>
    <mergeCell ref="V52:X52"/>
    <mergeCell ref="A51:AD51"/>
    <mergeCell ref="A81:AD81"/>
    <mergeCell ref="H79:J80"/>
    <mergeCell ref="K79:K80"/>
    <mergeCell ref="L79:S79"/>
    <mergeCell ref="T79:U79"/>
    <mergeCell ref="V79:X79"/>
    <mergeCell ref="Y79:AD79"/>
    <mergeCell ref="A80:G80"/>
    <mergeCell ref="L80:S80"/>
    <mergeCell ref="T80:U80"/>
    <mergeCell ref="V80:X80"/>
    <mergeCell ref="Y80:AD80"/>
    <mergeCell ref="A79:G79"/>
    <mergeCell ref="A71:G71"/>
    <mergeCell ref="L71:S71"/>
    <mergeCell ref="T71:U71"/>
    <mergeCell ref="V71:X71"/>
    <mergeCell ref="Y71:AD71"/>
    <mergeCell ref="A70:G70"/>
    <mergeCell ref="H70:J71"/>
    <mergeCell ref="A50:G50"/>
    <mergeCell ref="L50:S50"/>
    <mergeCell ref="T50:U50"/>
    <mergeCell ref="V50:X50"/>
    <mergeCell ref="Y56:AD56"/>
    <mergeCell ref="Y70:AD70"/>
    <mergeCell ref="Y50:AD50"/>
    <mergeCell ref="H49:J50"/>
    <mergeCell ref="K49:K50"/>
    <mergeCell ref="A54:G54"/>
    <mergeCell ref="H54:J54"/>
    <mergeCell ref="L54:S54"/>
    <mergeCell ref="T54:U54"/>
    <mergeCell ref="V54:X54"/>
    <mergeCell ref="Y54:AD54"/>
    <mergeCell ref="A53:G53"/>
    <mergeCell ref="L53:S53"/>
    <mergeCell ref="T53:U53"/>
    <mergeCell ref="V53:X53"/>
    <mergeCell ref="Y53:AD53"/>
    <mergeCell ref="H53:J53"/>
    <mergeCell ref="Y52:AD52"/>
    <mergeCell ref="A52:G52"/>
    <mergeCell ref="H52:J52"/>
    <mergeCell ref="A55:G55"/>
    <mergeCell ref="H55:J55"/>
    <mergeCell ref="L55:S55"/>
    <mergeCell ref="T55:U55"/>
    <mergeCell ref="V55:X55"/>
    <mergeCell ref="Y55:AD55"/>
    <mergeCell ref="A72:G72"/>
    <mergeCell ref="H72:J73"/>
    <mergeCell ref="K72:K73"/>
    <mergeCell ref="L72:S72"/>
    <mergeCell ref="T72:U72"/>
    <mergeCell ref="V72:X72"/>
    <mergeCell ref="Y72:AD72"/>
    <mergeCell ref="A73:G73"/>
    <mergeCell ref="L73:S73"/>
    <mergeCell ref="T73:U73"/>
    <mergeCell ref="V73:X73"/>
    <mergeCell ref="Y73:AD73"/>
    <mergeCell ref="A65:AD65"/>
    <mergeCell ref="A56:G56"/>
    <mergeCell ref="H56:J56"/>
    <mergeCell ref="L56:S56"/>
    <mergeCell ref="T56:U56"/>
    <mergeCell ref="V56:X56"/>
    <mergeCell ref="Y103:AD103"/>
    <mergeCell ref="A93:G93"/>
    <mergeCell ref="H93:J94"/>
    <mergeCell ref="K93:K94"/>
    <mergeCell ref="L93:S93"/>
    <mergeCell ref="T93:U93"/>
    <mergeCell ref="V93:X93"/>
    <mergeCell ref="Y93:AD93"/>
    <mergeCell ref="A94:G94"/>
    <mergeCell ref="L94:S94"/>
    <mergeCell ref="T94:U94"/>
    <mergeCell ref="V94:X94"/>
    <mergeCell ref="Y94:AD94"/>
    <mergeCell ref="A96:G96"/>
    <mergeCell ref="L96:S96"/>
    <mergeCell ref="T96:U96"/>
    <mergeCell ref="V96:X96"/>
    <mergeCell ref="Y96:AD96"/>
    <mergeCell ref="A98:G98"/>
    <mergeCell ref="H98:J99"/>
    <mergeCell ref="K98:K99"/>
    <mergeCell ref="L98:S98"/>
    <mergeCell ref="T98:U98"/>
    <mergeCell ref="V98:X98"/>
    <mergeCell ref="Y98:AD98"/>
    <mergeCell ref="A99:G99"/>
    <mergeCell ref="L99:S99"/>
    <mergeCell ref="T99:U99"/>
    <mergeCell ref="V99:X99"/>
    <mergeCell ref="Y99:AD99"/>
    <mergeCell ref="Y106:AD106"/>
    <mergeCell ref="A100:G100"/>
    <mergeCell ref="H100:J101"/>
    <mergeCell ref="K100:K101"/>
    <mergeCell ref="L100:S100"/>
    <mergeCell ref="T100:U100"/>
    <mergeCell ref="V100:X100"/>
    <mergeCell ref="Y100:AD100"/>
    <mergeCell ref="A101:G101"/>
    <mergeCell ref="L101:S101"/>
    <mergeCell ref="T101:U101"/>
    <mergeCell ref="V101:X101"/>
    <mergeCell ref="Y101:AD101"/>
    <mergeCell ref="A102:G102"/>
    <mergeCell ref="H102:J103"/>
    <mergeCell ref="K102:K103"/>
    <mergeCell ref="L102:S102"/>
    <mergeCell ref="T102:U102"/>
    <mergeCell ref="V102:X102"/>
    <mergeCell ref="Y102:AD102"/>
    <mergeCell ref="A103:G103"/>
    <mergeCell ref="L103:S103"/>
    <mergeCell ref="T103:U103"/>
    <mergeCell ref="V103:X103"/>
    <mergeCell ref="A104:AD104"/>
    <mergeCell ref="A107:G107"/>
    <mergeCell ref="H107:J108"/>
    <mergeCell ref="K107:K108"/>
    <mergeCell ref="L107:S107"/>
    <mergeCell ref="T107:U107"/>
    <mergeCell ref="V107:X107"/>
    <mergeCell ref="Y107:AD107"/>
    <mergeCell ref="A108:G108"/>
    <mergeCell ref="L108:S108"/>
    <mergeCell ref="T108:U108"/>
    <mergeCell ref="V108:X108"/>
    <mergeCell ref="Y108:AD108"/>
    <mergeCell ref="A105:G105"/>
    <mergeCell ref="H105:J106"/>
    <mergeCell ref="K105:K106"/>
    <mergeCell ref="L105:S105"/>
    <mergeCell ref="T105:U105"/>
    <mergeCell ref="V105:X105"/>
    <mergeCell ref="Y105:AD105"/>
    <mergeCell ref="A106:G106"/>
    <mergeCell ref="L106:S106"/>
    <mergeCell ref="T106:U106"/>
    <mergeCell ref="V106:X106"/>
    <mergeCell ref="Y109:AD109"/>
    <mergeCell ref="A110:G110"/>
    <mergeCell ref="L110:S110"/>
    <mergeCell ref="T110:U110"/>
    <mergeCell ref="V110:X110"/>
    <mergeCell ref="Y110:AD110"/>
    <mergeCell ref="Y112:AD112"/>
    <mergeCell ref="A114:G114"/>
    <mergeCell ref="H114:J115"/>
    <mergeCell ref="K114:K115"/>
    <mergeCell ref="L114:S114"/>
    <mergeCell ref="T114:U114"/>
    <mergeCell ref="A111:G111"/>
    <mergeCell ref="L111:S111"/>
    <mergeCell ref="T111:U111"/>
    <mergeCell ref="V111:X111"/>
    <mergeCell ref="Y111:AD111"/>
    <mergeCell ref="V114:X114"/>
    <mergeCell ref="Y114:AD114"/>
    <mergeCell ref="H111:J112"/>
    <mergeCell ref="K111:K112"/>
    <mergeCell ref="A112:G112"/>
    <mergeCell ref="L112:S112"/>
    <mergeCell ref="T112:U112"/>
    <mergeCell ref="Y124:AD124"/>
    <mergeCell ref="V112:X112"/>
    <mergeCell ref="A109:G109"/>
    <mergeCell ref="H109:J110"/>
    <mergeCell ref="K109:K110"/>
    <mergeCell ref="L109:S109"/>
    <mergeCell ref="T109:U109"/>
    <mergeCell ref="V109:X109"/>
    <mergeCell ref="A121:G121"/>
    <mergeCell ref="L121:S121"/>
    <mergeCell ref="T121:U121"/>
    <mergeCell ref="V121:X121"/>
    <mergeCell ref="A115:G115"/>
    <mergeCell ref="L115:S115"/>
    <mergeCell ref="T115:U115"/>
    <mergeCell ref="V115:X115"/>
    <mergeCell ref="A118:G118"/>
    <mergeCell ref="H118:J118"/>
    <mergeCell ref="L118:S118"/>
    <mergeCell ref="T118:U118"/>
    <mergeCell ref="V118:X118"/>
    <mergeCell ref="A113:AD113"/>
    <mergeCell ref="Y121:AD121"/>
    <mergeCell ref="H121:J121"/>
    <mergeCell ref="A122:AD122"/>
    <mergeCell ref="A125:G125"/>
    <mergeCell ref="H125:J126"/>
    <mergeCell ref="K125:K126"/>
    <mergeCell ref="L125:S125"/>
    <mergeCell ref="T125:U125"/>
    <mergeCell ref="V125:X125"/>
    <mergeCell ref="Y125:AD125"/>
    <mergeCell ref="A126:G126"/>
    <mergeCell ref="L126:S126"/>
    <mergeCell ref="T126:U126"/>
    <mergeCell ref="V126:X126"/>
    <mergeCell ref="Y126:AD126"/>
    <mergeCell ref="A123:G123"/>
    <mergeCell ref="H123:J124"/>
    <mergeCell ref="K123:K124"/>
    <mergeCell ref="L123:S123"/>
    <mergeCell ref="T123:U123"/>
    <mergeCell ref="V123:X123"/>
    <mergeCell ref="Y123:AD123"/>
    <mergeCell ref="A124:G124"/>
    <mergeCell ref="L124:S124"/>
    <mergeCell ref="T124:U124"/>
    <mergeCell ref="V124:X124"/>
    <mergeCell ref="A127:G127"/>
    <mergeCell ref="H127:J128"/>
    <mergeCell ref="K127:K128"/>
    <mergeCell ref="L127:S127"/>
    <mergeCell ref="T127:U127"/>
    <mergeCell ref="V127:X127"/>
    <mergeCell ref="Y127:AD127"/>
    <mergeCell ref="A128:G128"/>
    <mergeCell ref="L128:S128"/>
    <mergeCell ref="T128:U128"/>
    <mergeCell ref="V128:X128"/>
    <mergeCell ref="Y128:AD128"/>
    <mergeCell ref="A132:G132"/>
    <mergeCell ref="L132:S132"/>
    <mergeCell ref="T132:U132"/>
    <mergeCell ref="V132:X132"/>
    <mergeCell ref="Y132:AD132"/>
    <mergeCell ref="A129:G129"/>
    <mergeCell ref="H129:J129"/>
    <mergeCell ref="L129:S129"/>
    <mergeCell ref="T129:U129"/>
    <mergeCell ref="V129:X129"/>
    <mergeCell ref="Y129:AD129"/>
    <mergeCell ref="A130:G130"/>
    <mergeCell ref="H130:J130"/>
    <mergeCell ref="L130:S130"/>
    <mergeCell ref="T130:U130"/>
    <mergeCell ref="V130:X130"/>
    <mergeCell ref="Y130:AD130"/>
    <mergeCell ref="A131:AD131"/>
    <mergeCell ref="V119:X119"/>
    <mergeCell ref="Y119:AD119"/>
    <mergeCell ref="L120:S120"/>
    <mergeCell ref="T120:U120"/>
    <mergeCell ref="Y115:AD115"/>
    <mergeCell ref="A116:G116"/>
    <mergeCell ref="H116:J117"/>
    <mergeCell ref="K116:K117"/>
    <mergeCell ref="L116:S116"/>
    <mergeCell ref="T116:U116"/>
    <mergeCell ref="V116:X116"/>
    <mergeCell ref="Y116:AD116"/>
    <mergeCell ref="A117:G117"/>
    <mergeCell ref="L117:S117"/>
    <mergeCell ref="T117:U117"/>
    <mergeCell ref="V117:X117"/>
    <mergeCell ref="Y117:AD117"/>
    <mergeCell ref="L119:S119"/>
    <mergeCell ref="A74:AD74"/>
    <mergeCell ref="A75:G75"/>
    <mergeCell ref="H75:J76"/>
    <mergeCell ref="K75:K76"/>
    <mergeCell ref="L75:S75"/>
    <mergeCell ref="T75:U75"/>
    <mergeCell ref="V75:X75"/>
    <mergeCell ref="Y75:AD75"/>
    <mergeCell ref="A76:G76"/>
    <mergeCell ref="L76:S76"/>
    <mergeCell ref="T76:U76"/>
    <mergeCell ref="V76:X76"/>
    <mergeCell ref="Y76:AD76"/>
    <mergeCell ref="L135:S135"/>
    <mergeCell ref="T135:U135"/>
    <mergeCell ref="V135:X135"/>
    <mergeCell ref="Y135:AD135"/>
    <mergeCell ref="A77:G77"/>
    <mergeCell ref="H77:J78"/>
    <mergeCell ref="K77:K78"/>
    <mergeCell ref="L77:S77"/>
    <mergeCell ref="T77:U77"/>
    <mergeCell ref="V77:X77"/>
    <mergeCell ref="Y77:AD77"/>
    <mergeCell ref="A78:G78"/>
    <mergeCell ref="L78:S78"/>
    <mergeCell ref="T78:U78"/>
    <mergeCell ref="V78:X78"/>
    <mergeCell ref="Y78:AD78"/>
    <mergeCell ref="Y118:AD118"/>
    <mergeCell ref="A120:G120"/>
    <mergeCell ref="H120:J120"/>
    <mergeCell ref="V120:X120"/>
    <mergeCell ref="Y120:AD120"/>
    <mergeCell ref="A119:G119"/>
    <mergeCell ref="H119:J119"/>
    <mergeCell ref="T119:U119"/>
    <mergeCell ref="A140:AD140"/>
    <mergeCell ref="A137:G137"/>
    <mergeCell ref="L137:S137"/>
    <mergeCell ref="T137:U137"/>
    <mergeCell ref="V137:X137"/>
    <mergeCell ref="Y137:AD137"/>
    <mergeCell ref="A138:G138"/>
    <mergeCell ref="L138:S138"/>
    <mergeCell ref="T138:U138"/>
    <mergeCell ref="V138:X138"/>
    <mergeCell ref="Y138:AD138"/>
    <mergeCell ref="H136:J137"/>
    <mergeCell ref="K136:K137"/>
    <mergeCell ref="H138:J139"/>
    <mergeCell ref="K138:K139"/>
    <mergeCell ref="A136:G136"/>
    <mergeCell ref="L136:S136"/>
    <mergeCell ref="T136:U136"/>
    <mergeCell ref="V136:X136"/>
    <mergeCell ref="Y136:AD136"/>
    <mergeCell ref="A139:G139"/>
    <mergeCell ref="L139:S139"/>
    <mergeCell ref="T139:U139"/>
    <mergeCell ref="V139:X139"/>
    <mergeCell ref="A141:G141"/>
    <mergeCell ref="H141:J142"/>
    <mergeCell ref="K141:K142"/>
    <mergeCell ref="L141:S141"/>
    <mergeCell ref="T141:U141"/>
    <mergeCell ref="V141:X141"/>
    <mergeCell ref="Y141:AD141"/>
    <mergeCell ref="A142:G142"/>
    <mergeCell ref="L142:S142"/>
    <mergeCell ref="T142:U142"/>
    <mergeCell ref="V142:X142"/>
    <mergeCell ref="Y142:AD142"/>
    <mergeCell ref="A143:G143"/>
    <mergeCell ref="H143:J144"/>
    <mergeCell ref="K143:K144"/>
    <mergeCell ref="L143:S143"/>
    <mergeCell ref="T143:U143"/>
    <mergeCell ref="V143:X143"/>
    <mergeCell ref="Y143:AD143"/>
    <mergeCell ref="A144:G144"/>
    <mergeCell ref="L144:S144"/>
    <mergeCell ref="T144:U144"/>
    <mergeCell ref="V144:X144"/>
    <mergeCell ref="Y144:AD144"/>
    <mergeCell ref="A145:G145"/>
    <mergeCell ref="H145:J146"/>
    <mergeCell ref="K145:K146"/>
    <mergeCell ref="L145:S145"/>
    <mergeCell ref="T145:U145"/>
    <mergeCell ref="V145:X145"/>
    <mergeCell ref="Y145:AD145"/>
    <mergeCell ref="A146:G146"/>
    <mergeCell ref="L146:S146"/>
    <mergeCell ref="T146:U146"/>
    <mergeCell ref="V146:X146"/>
    <mergeCell ref="Y146:AD146"/>
    <mergeCell ref="A149:AD149"/>
    <mergeCell ref="A147:G147"/>
    <mergeCell ref="H147:J148"/>
    <mergeCell ref="K147:K148"/>
    <mergeCell ref="L147:S147"/>
    <mergeCell ref="T147:U147"/>
    <mergeCell ref="V147:X147"/>
    <mergeCell ref="Y147:AD147"/>
    <mergeCell ref="A148:G148"/>
    <mergeCell ref="L148:S148"/>
    <mergeCell ref="T148:U148"/>
    <mergeCell ref="V148:X148"/>
    <mergeCell ref="Y148:AD148"/>
    <mergeCell ref="A151:G151"/>
    <mergeCell ref="L151:S151"/>
    <mergeCell ref="T151:U151"/>
    <mergeCell ref="V151:X151"/>
    <mergeCell ref="Y151:AD151"/>
    <mergeCell ref="A152:G152"/>
    <mergeCell ref="L152:S152"/>
    <mergeCell ref="T152:U152"/>
    <mergeCell ref="V152:X152"/>
    <mergeCell ref="Y152:AD152"/>
    <mergeCell ref="H150:J151"/>
    <mergeCell ref="K150:K151"/>
    <mergeCell ref="A150:G150"/>
    <mergeCell ref="L150:S150"/>
    <mergeCell ref="T150:U150"/>
    <mergeCell ref="V150:X150"/>
    <mergeCell ref="Y150:AD150"/>
    <mergeCell ref="A153:G153"/>
    <mergeCell ref="L153:S153"/>
    <mergeCell ref="T153:U153"/>
    <mergeCell ref="V153:X153"/>
    <mergeCell ref="Y153:AD153"/>
    <mergeCell ref="A154:G154"/>
    <mergeCell ref="L154:S154"/>
    <mergeCell ref="T154:U154"/>
    <mergeCell ref="V154:X154"/>
    <mergeCell ref="Y154:AD154"/>
    <mergeCell ref="H152:J153"/>
    <mergeCell ref="K152:K153"/>
    <mergeCell ref="A157:G157"/>
    <mergeCell ref="L157:S157"/>
    <mergeCell ref="T157:U157"/>
    <mergeCell ref="V157:X157"/>
    <mergeCell ref="Y157:AD157"/>
    <mergeCell ref="H156:J157"/>
    <mergeCell ref="K156:K157"/>
    <mergeCell ref="A158:AD158"/>
    <mergeCell ref="A155:G155"/>
    <mergeCell ref="L155:S155"/>
    <mergeCell ref="T155:U155"/>
    <mergeCell ref="V155:X155"/>
    <mergeCell ref="Y155:AD155"/>
    <mergeCell ref="A156:G156"/>
    <mergeCell ref="L156:S156"/>
    <mergeCell ref="T156:U156"/>
    <mergeCell ref="V156:X156"/>
    <mergeCell ref="Y156:AD156"/>
    <mergeCell ref="H154:J155"/>
    <mergeCell ref="K154:K155"/>
    <mergeCell ref="A159:G159"/>
    <mergeCell ref="L159:S159"/>
    <mergeCell ref="T159:U159"/>
    <mergeCell ref="V159:X159"/>
    <mergeCell ref="Y159:AD159"/>
    <mergeCell ref="A160:G160"/>
    <mergeCell ref="L160:S160"/>
    <mergeCell ref="T160:U160"/>
    <mergeCell ref="V160:X160"/>
    <mergeCell ref="Y160:AD160"/>
    <mergeCell ref="H159:J160"/>
    <mergeCell ref="K159:K160"/>
    <mergeCell ref="A167:AD167"/>
    <mergeCell ref="A161:G161"/>
    <mergeCell ref="L161:S161"/>
    <mergeCell ref="T161:U161"/>
    <mergeCell ref="V161:X161"/>
    <mergeCell ref="Y161:AD161"/>
    <mergeCell ref="A162:G162"/>
    <mergeCell ref="L162:S162"/>
    <mergeCell ref="T162:U162"/>
    <mergeCell ref="V162:X162"/>
    <mergeCell ref="Y162:AD162"/>
    <mergeCell ref="H161:J162"/>
    <mergeCell ref="K161:K162"/>
    <mergeCell ref="A163:G163"/>
    <mergeCell ref="L163:S163"/>
    <mergeCell ref="T163:U163"/>
    <mergeCell ref="V163:X163"/>
    <mergeCell ref="Y163:AD163"/>
    <mergeCell ref="A164:G164"/>
    <mergeCell ref="L164:S164"/>
    <mergeCell ref="T164:U164"/>
    <mergeCell ref="V164:X164"/>
    <mergeCell ref="Y164:AD164"/>
    <mergeCell ref="H163:J163"/>
    <mergeCell ref="H164:J164"/>
    <mergeCell ref="A165:G165"/>
    <mergeCell ref="L165:S165"/>
    <mergeCell ref="T165:U165"/>
    <mergeCell ref="V165:X165"/>
    <mergeCell ref="Y165:AD165"/>
    <mergeCell ref="A166:G166"/>
    <mergeCell ref="L166:S166"/>
    <mergeCell ref="T166:U166"/>
    <mergeCell ref="V166:X166"/>
    <mergeCell ref="Y166:AD166"/>
    <mergeCell ref="H165:J165"/>
    <mergeCell ref="H166:J166"/>
    <mergeCell ref="A169:G169"/>
    <mergeCell ref="L169:S169"/>
    <mergeCell ref="T169:U169"/>
    <mergeCell ref="V169:X169"/>
    <mergeCell ref="Y169:AD169"/>
    <mergeCell ref="A170:G170"/>
    <mergeCell ref="L170:S170"/>
    <mergeCell ref="T170:U170"/>
    <mergeCell ref="V170:X170"/>
    <mergeCell ref="Y170:AD170"/>
    <mergeCell ref="H168:J169"/>
    <mergeCell ref="K168:K169"/>
    <mergeCell ref="A168:G168"/>
    <mergeCell ref="L168:S168"/>
    <mergeCell ref="T168:U168"/>
    <mergeCell ref="V168:X168"/>
    <mergeCell ref="Y168:AD168"/>
    <mergeCell ref="A171:G171"/>
    <mergeCell ref="L171:S171"/>
    <mergeCell ref="T171:U171"/>
    <mergeCell ref="V171:X171"/>
    <mergeCell ref="Y171:AD171"/>
    <mergeCell ref="A172:G172"/>
    <mergeCell ref="L172:S172"/>
    <mergeCell ref="T172:U172"/>
    <mergeCell ref="V172:X172"/>
    <mergeCell ref="Y172:AD172"/>
    <mergeCell ref="H170:J171"/>
    <mergeCell ref="K170:K171"/>
    <mergeCell ref="A175:G175"/>
    <mergeCell ref="L175:S175"/>
    <mergeCell ref="T175:U175"/>
    <mergeCell ref="V175:X175"/>
    <mergeCell ref="Y175:AD175"/>
    <mergeCell ref="A173:G173"/>
    <mergeCell ref="L173:S173"/>
    <mergeCell ref="T173:U173"/>
    <mergeCell ref="V173:X173"/>
    <mergeCell ref="Y173:AD173"/>
    <mergeCell ref="A174:G174"/>
    <mergeCell ref="L174:S174"/>
    <mergeCell ref="T174:U174"/>
    <mergeCell ref="V174:X174"/>
    <mergeCell ref="Y174:AD174"/>
    <mergeCell ref="H172:J173"/>
    <mergeCell ref="K172:K173"/>
    <mergeCell ref="H174:J174"/>
    <mergeCell ref="H175:J175"/>
    <mergeCell ref="A95:G95"/>
    <mergeCell ref="H95:J96"/>
    <mergeCell ref="K95:K96"/>
    <mergeCell ref="L95:S95"/>
    <mergeCell ref="T95:U95"/>
    <mergeCell ref="V95:X95"/>
    <mergeCell ref="Y95:AD95"/>
    <mergeCell ref="A97:AD97"/>
    <mergeCell ref="Y139:AD139"/>
    <mergeCell ref="A133:G133"/>
    <mergeCell ref="L133:S133"/>
    <mergeCell ref="T133:U133"/>
    <mergeCell ref="V133:X133"/>
    <mergeCell ref="Y133:AD133"/>
    <mergeCell ref="A134:G134"/>
    <mergeCell ref="L134:S134"/>
    <mergeCell ref="T134:U134"/>
    <mergeCell ref="V134:X134"/>
    <mergeCell ref="Y134:AD134"/>
    <mergeCell ref="H132:J133"/>
    <mergeCell ref="K132:K133"/>
    <mergeCell ref="H134:J135"/>
    <mergeCell ref="K134:K135"/>
    <mergeCell ref="A135:G135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  <rowBreaks count="2" manualBreakCount="2">
    <brk id="50" max="29" man="1"/>
    <brk id="130" max="2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U57"/>
  <sheetViews>
    <sheetView view="pageBreakPreview" zoomScaleNormal="100" zoomScaleSheetLayoutView="100" workbookViewId="0">
      <selection activeCell="N17" sqref="N17"/>
    </sheetView>
  </sheetViews>
  <sheetFormatPr defaultRowHeight="18.75" x14ac:dyDescent="0.4"/>
  <cols>
    <col min="1" max="51" width="2.625" customWidth="1"/>
  </cols>
  <sheetData>
    <row r="1" spans="2:47" ht="19.5" x14ac:dyDescent="0.4">
      <c r="D1" s="1" t="s">
        <v>17</v>
      </c>
      <c r="Q1" s="5"/>
    </row>
    <row r="2" spans="2:47" x14ac:dyDescent="0.4">
      <c r="B2" t="s">
        <v>2</v>
      </c>
      <c r="F2" t="s">
        <v>62</v>
      </c>
      <c r="P2" t="s">
        <v>6</v>
      </c>
      <c r="Q2" s="4" t="s">
        <v>12</v>
      </c>
      <c r="R2" s="195">
        <v>19</v>
      </c>
      <c r="S2" s="195"/>
      <c r="T2" s="195"/>
      <c r="U2" s="195" t="s">
        <v>14</v>
      </c>
      <c r="V2" s="195"/>
    </row>
    <row r="3" spans="2:47" x14ac:dyDescent="0.4">
      <c r="B3" s="145" t="s">
        <v>18</v>
      </c>
      <c r="C3" s="145"/>
      <c r="D3" s="145"/>
      <c r="E3" s="145"/>
      <c r="F3" s="145"/>
      <c r="G3" s="145"/>
      <c r="H3" s="145"/>
      <c r="I3" s="145"/>
      <c r="J3" s="145" t="s">
        <v>9</v>
      </c>
      <c r="K3" s="145"/>
      <c r="L3" s="145"/>
      <c r="M3" s="145"/>
      <c r="N3" s="145"/>
      <c r="O3" s="145"/>
      <c r="P3" s="145"/>
      <c r="Q3" s="145" t="s">
        <v>15</v>
      </c>
      <c r="R3" s="145"/>
      <c r="S3" s="145"/>
      <c r="T3" s="145"/>
      <c r="U3" s="145"/>
      <c r="V3" s="145"/>
      <c r="W3" s="337" t="s">
        <v>53</v>
      </c>
      <c r="X3" s="340"/>
      <c r="Y3" s="340"/>
      <c r="Z3" s="340"/>
      <c r="AA3" s="340"/>
      <c r="AB3" s="340"/>
      <c r="AC3" s="340"/>
      <c r="AD3" s="340"/>
      <c r="AE3" s="333"/>
    </row>
    <row r="4" spans="2:47" x14ac:dyDescent="0.4">
      <c r="B4" s="314" t="s">
        <v>0</v>
      </c>
      <c r="C4" s="314"/>
      <c r="D4" s="314"/>
      <c r="E4" s="314"/>
      <c r="F4" s="314"/>
      <c r="G4" s="314"/>
      <c r="H4" s="314"/>
      <c r="I4" s="314"/>
      <c r="J4" s="2" t="s">
        <v>10</v>
      </c>
      <c r="K4" s="3" t="s">
        <v>12</v>
      </c>
      <c r="L4" s="334">
        <v>2.8</v>
      </c>
      <c r="M4" s="335"/>
      <c r="N4" s="336"/>
      <c r="O4" s="333" t="s">
        <v>13</v>
      </c>
      <c r="P4" s="145"/>
      <c r="Q4" s="338">
        <f>L4*R2</f>
        <v>53.199999999999996</v>
      </c>
      <c r="R4" s="338"/>
      <c r="S4" s="338"/>
      <c r="T4" s="339"/>
      <c r="U4" s="333" t="s">
        <v>16</v>
      </c>
      <c r="V4" s="145"/>
      <c r="W4" s="337"/>
      <c r="X4" s="340"/>
      <c r="Y4" s="340"/>
      <c r="Z4" s="340"/>
      <c r="AA4" s="340"/>
      <c r="AB4" s="340"/>
      <c r="AC4" s="340"/>
      <c r="AD4" s="340"/>
      <c r="AE4" s="333"/>
    </row>
    <row r="5" spans="2:47" x14ac:dyDescent="0.4">
      <c r="B5" s="314" t="s">
        <v>7</v>
      </c>
      <c r="C5" s="314"/>
      <c r="D5" s="314"/>
      <c r="E5" s="314"/>
      <c r="F5" s="314"/>
      <c r="G5" s="314"/>
      <c r="H5" s="314"/>
      <c r="I5" s="314"/>
      <c r="J5" s="2" t="s">
        <v>10</v>
      </c>
      <c r="K5" s="3" t="s">
        <v>12</v>
      </c>
      <c r="L5" s="333">
        <v>1.58</v>
      </c>
      <c r="M5" s="145"/>
      <c r="N5" s="337"/>
      <c r="O5" s="333" t="s">
        <v>13</v>
      </c>
      <c r="P5" s="145"/>
      <c r="Q5" s="338">
        <f>L5*R2</f>
        <v>30.020000000000003</v>
      </c>
      <c r="R5" s="338"/>
      <c r="S5" s="338"/>
      <c r="T5" s="339"/>
      <c r="U5" s="333" t="s">
        <v>16</v>
      </c>
      <c r="V5" s="145"/>
      <c r="W5" s="341" t="s">
        <v>63</v>
      </c>
      <c r="X5" s="342"/>
      <c r="Y5" s="342"/>
      <c r="Z5" s="342"/>
      <c r="AA5" s="342"/>
      <c r="AB5" s="342"/>
      <c r="AC5" s="342"/>
      <c r="AD5" s="342"/>
      <c r="AE5" s="343"/>
    </row>
    <row r="6" spans="2:47" x14ac:dyDescent="0.4">
      <c r="B6" s="314" t="s">
        <v>8</v>
      </c>
      <c r="C6" s="314"/>
      <c r="D6" s="314"/>
      <c r="E6" s="314"/>
      <c r="F6" s="314"/>
      <c r="G6" s="314"/>
      <c r="H6" s="314"/>
      <c r="I6" s="314"/>
      <c r="J6" s="2" t="s">
        <v>10</v>
      </c>
      <c r="K6" s="3" t="s">
        <v>12</v>
      </c>
      <c r="L6" s="334">
        <v>0.6</v>
      </c>
      <c r="M6" s="335"/>
      <c r="N6" s="336"/>
      <c r="O6" s="333" t="s">
        <v>13</v>
      </c>
      <c r="P6" s="145"/>
      <c r="Q6" s="338">
        <f>L6*R2</f>
        <v>11.4</v>
      </c>
      <c r="R6" s="338"/>
      <c r="S6" s="338"/>
      <c r="T6" s="339"/>
      <c r="U6" s="333" t="s">
        <v>16</v>
      </c>
      <c r="V6" s="145"/>
      <c r="W6" s="337"/>
      <c r="X6" s="340"/>
      <c r="Y6" s="340"/>
      <c r="Z6" s="340"/>
      <c r="AA6" s="340"/>
      <c r="AB6" s="340"/>
      <c r="AC6" s="340"/>
      <c r="AD6" s="340"/>
      <c r="AE6" s="333"/>
    </row>
    <row r="7" spans="2:47" x14ac:dyDescent="0.4">
      <c r="B7" s="314" t="s">
        <v>1</v>
      </c>
      <c r="C7" s="314"/>
      <c r="D7" s="314"/>
      <c r="E7" s="314"/>
      <c r="F7" s="314"/>
      <c r="G7" s="314"/>
      <c r="H7" s="314"/>
      <c r="I7" s="314"/>
      <c r="J7" s="2" t="s">
        <v>10</v>
      </c>
      <c r="K7" s="3" t="s">
        <v>12</v>
      </c>
      <c r="L7" s="333">
        <v>0.98</v>
      </c>
      <c r="M7" s="145"/>
      <c r="N7" s="337"/>
      <c r="O7" s="333" t="s">
        <v>13</v>
      </c>
      <c r="P7" s="145"/>
      <c r="Q7" s="338">
        <f>L7*R2</f>
        <v>18.62</v>
      </c>
      <c r="R7" s="338"/>
      <c r="S7" s="338"/>
      <c r="T7" s="339"/>
      <c r="U7" s="333" t="s">
        <v>16</v>
      </c>
      <c r="V7" s="145"/>
      <c r="W7" s="337"/>
      <c r="X7" s="340"/>
      <c r="Y7" s="340"/>
      <c r="Z7" s="340"/>
      <c r="AA7" s="340"/>
      <c r="AB7" s="340"/>
      <c r="AC7" s="340"/>
      <c r="AD7" s="340"/>
      <c r="AE7" s="333"/>
    </row>
    <row r="8" spans="2:47" x14ac:dyDescent="0.4">
      <c r="B8" s="314" t="s">
        <v>3</v>
      </c>
      <c r="C8" s="314"/>
      <c r="D8" s="314"/>
      <c r="E8" s="314"/>
      <c r="F8" s="314"/>
      <c r="G8" s="314"/>
      <c r="H8" s="314"/>
      <c r="I8" s="314"/>
      <c r="J8" s="2" t="s">
        <v>11</v>
      </c>
      <c r="K8" s="3" t="s">
        <v>12</v>
      </c>
      <c r="L8" s="334">
        <v>1.5</v>
      </c>
      <c r="M8" s="335"/>
      <c r="N8" s="336"/>
      <c r="O8" s="333" t="s">
        <v>14</v>
      </c>
      <c r="P8" s="145"/>
      <c r="Q8" s="338">
        <f>L8*R2</f>
        <v>28.5</v>
      </c>
      <c r="R8" s="338"/>
      <c r="S8" s="338"/>
      <c r="T8" s="339"/>
      <c r="U8" s="333" t="s">
        <v>13</v>
      </c>
      <c r="V8" s="145"/>
      <c r="W8" s="337"/>
      <c r="X8" s="340"/>
      <c r="Y8" s="340"/>
      <c r="Z8" s="340"/>
      <c r="AA8" s="340"/>
      <c r="AB8" s="340"/>
      <c r="AC8" s="340"/>
      <c r="AD8" s="340"/>
      <c r="AE8" s="333"/>
    </row>
    <row r="9" spans="2:47" x14ac:dyDescent="0.4">
      <c r="B9" s="7"/>
      <c r="C9" s="7"/>
      <c r="D9" s="7"/>
      <c r="E9" s="7"/>
      <c r="F9" s="7"/>
      <c r="G9" s="7"/>
      <c r="H9" s="7"/>
      <c r="I9" s="7"/>
      <c r="J9" s="5"/>
      <c r="K9" s="8"/>
      <c r="L9" s="9"/>
      <c r="M9" s="9"/>
      <c r="N9" s="9"/>
      <c r="O9" s="6"/>
      <c r="P9" s="6"/>
      <c r="Q9" s="10"/>
      <c r="R9" s="10"/>
      <c r="S9" s="10"/>
      <c r="T9" s="10"/>
      <c r="U9" s="6"/>
      <c r="V9" s="6"/>
      <c r="W9" s="6"/>
      <c r="X9" s="6"/>
      <c r="Y9" s="6"/>
      <c r="Z9" s="6"/>
      <c r="AA9" s="6"/>
      <c r="AB9" s="6"/>
      <c r="AC9" s="6"/>
      <c r="AD9" s="6"/>
      <c r="AE9" s="6"/>
    </row>
    <row r="10" spans="2:47" x14ac:dyDescent="0.4">
      <c r="B10" t="s">
        <v>2</v>
      </c>
      <c r="F10" t="s">
        <v>64</v>
      </c>
      <c r="P10" t="s">
        <v>6</v>
      </c>
      <c r="Q10" s="4" t="s">
        <v>12</v>
      </c>
      <c r="R10" s="195">
        <v>32.56</v>
      </c>
      <c r="S10" s="195"/>
      <c r="T10" s="195"/>
      <c r="U10" s="195" t="s">
        <v>14</v>
      </c>
      <c r="V10" s="195"/>
    </row>
    <row r="11" spans="2:47" x14ac:dyDescent="0.4">
      <c r="B11" s="145" t="s">
        <v>18</v>
      </c>
      <c r="C11" s="145"/>
      <c r="D11" s="145"/>
      <c r="E11" s="145"/>
      <c r="F11" s="145"/>
      <c r="G11" s="145"/>
      <c r="H11" s="145"/>
      <c r="I11" s="145"/>
      <c r="J11" s="145" t="s">
        <v>9</v>
      </c>
      <c r="K11" s="145"/>
      <c r="L11" s="145"/>
      <c r="M11" s="145"/>
      <c r="N11" s="145"/>
      <c r="O11" s="145"/>
      <c r="P11" s="145"/>
      <c r="Q11" s="145" t="s">
        <v>15</v>
      </c>
      <c r="R11" s="145"/>
      <c r="S11" s="145"/>
      <c r="T11" s="145"/>
      <c r="U11" s="145"/>
      <c r="V11" s="145"/>
      <c r="W11" s="337" t="s">
        <v>53</v>
      </c>
      <c r="X11" s="340"/>
      <c r="Y11" s="340"/>
      <c r="Z11" s="340"/>
      <c r="AA11" s="340"/>
      <c r="AB11" s="340"/>
      <c r="AC11" s="340"/>
      <c r="AD11" s="340"/>
      <c r="AE11" s="333"/>
      <c r="AG11" s="6"/>
      <c r="AH11" s="6"/>
      <c r="AI11" s="6"/>
      <c r="AJ11" s="6"/>
      <c r="AK11" s="6"/>
      <c r="AL11" s="6"/>
      <c r="AM11" s="6"/>
      <c r="AN11" s="6"/>
      <c r="AO11" s="7"/>
      <c r="AP11" s="7"/>
      <c r="AQ11" s="7"/>
      <c r="AR11" s="7"/>
      <c r="AS11" s="7"/>
      <c r="AT11" s="7"/>
      <c r="AU11" s="7"/>
    </row>
    <row r="12" spans="2:47" x14ac:dyDescent="0.4">
      <c r="B12" s="314" t="s">
        <v>0</v>
      </c>
      <c r="C12" s="314"/>
      <c r="D12" s="314"/>
      <c r="E12" s="314"/>
      <c r="F12" s="314"/>
      <c r="G12" s="314"/>
      <c r="H12" s="314"/>
      <c r="I12" s="314"/>
      <c r="J12" s="2" t="s">
        <v>10</v>
      </c>
      <c r="K12" s="3" t="s">
        <v>12</v>
      </c>
      <c r="L12" s="334">
        <v>2.9</v>
      </c>
      <c r="M12" s="335"/>
      <c r="N12" s="336"/>
      <c r="O12" s="333" t="s">
        <v>13</v>
      </c>
      <c r="P12" s="145"/>
      <c r="Q12" s="338">
        <f>L12*R10</f>
        <v>94.424000000000007</v>
      </c>
      <c r="R12" s="338"/>
      <c r="S12" s="338"/>
      <c r="T12" s="339"/>
      <c r="U12" s="333" t="s">
        <v>16</v>
      </c>
      <c r="V12" s="145"/>
      <c r="W12" s="337"/>
      <c r="X12" s="340"/>
      <c r="Y12" s="340"/>
      <c r="Z12" s="340"/>
      <c r="AA12" s="340"/>
      <c r="AB12" s="340"/>
      <c r="AC12" s="340"/>
      <c r="AD12" s="340"/>
      <c r="AE12" s="333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</row>
    <row r="13" spans="2:47" x14ac:dyDescent="0.4">
      <c r="B13" s="314" t="s">
        <v>7</v>
      </c>
      <c r="C13" s="314"/>
      <c r="D13" s="314"/>
      <c r="E13" s="314"/>
      <c r="F13" s="314"/>
      <c r="G13" s="314"/>
      <c r="H13" s="314"/>
      <c r="I13" s="314"/>
      <c r="J13" s="2" t="s">
        <v>10</v>
      </c>
      <c r="K13" s="3" t="s">
        <v>12</v>
      </c>
      <c r="L13" s="334">
        <v>1.5</v>
      </c>
      <c r="M13" s="335"/>
      <c r="N13" s="336"/>
      <c r="O13" s="333" t="s">
        <v>13</v>
      </c>
      <c r="P13" s="145"/>
      <c r="Q13" s="338">
        <f>L13*R10</f>
        <v>48.84</v>
      </c>
      <c r="R13" s="338"/>
      <c r="S13" s="338"/>
      <c r="T13" s="339"/>
      <c r="U13" s="333" t="s">
        <v>16</v>
      </c>
      <c r="V13" s="145"/>
      <c r="W13" s="341" t="s">
        <v>65</v>
      </c>
      <c r="X13" s="342"/>
      <c r="Y13" s="342"/>
      <c r="Z13" s="342"/>
      <c r="AA13" s="342"/>
      <c r="AB13" s="342"/>
      <c r="AC13" s="342"/>
      <c r="AD13" s="342"/>
      <c r="AE13" s="343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</row>
    <row r="14" spans="2:47" x14ac:dyDescent="0.4">
      <c r="B14" s="314" t="s">
        <v>8</v>
      </c>
      <c r="C14" s="314"/>
      <c r="D14" s="314"/>
      <c r="E14" s="314"/>
      <c r="F14" s="314"/>
      <c r="G14" s="314"/>
      <c r="H14" s="314"/>
      <c r="I14" s="314"/>
      <c r="J14" s="2" t="s">
        <v>10</v>
      </c>
      <c r="K14" s="3" t="s">
        <v>12</v>
      </c>
      <c r="L14" s="334">
        <v>0.6</v>
      </c>
      <c r="M14" s="335"/>
      <c r="N14" s="336"/>
      <c r="O14" s="333" t="s">
        <v>13</v>
      </c>
      <c r="P14" s="145"/>
      <c r="Q14" s="338">
        <f>L14*R10</f>
        <v>19.536000000000001</v>
      </c>
      <c r="R14" s="338"/>
      <c r="S14" s="338"/>
      <c r="T14" s="339"/>
      <c r="U14" s="333" t="s">
        <v>16</v>
      </c>
      <c r="V14" s="145"/>
      <c r="W14" s="337"/>
      <c r="X14" s="340"/>
      <c r="Y14" s="340"/>
      <c r="Z14" s="340"/>
      <c r="AA14" s="340"/>
      <c r="AB14" s="340"/>
      <c r="AC14" s="340"/>
      <c r="AD14" s="340"/>
      <c r="AE14" s="333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</row>
    <row r="15" spans="2:47" x14ac:dyDescent="0.4">
      <c r="B15" s="314" t="s">
        <v>1</v>
      </c>
      <c r="C15" s="314"/>
      <c r="D15" s="314"/>
      <c r="E15" s="314"/>
      <c r="F15" s="314"/>
      <c r="G15" s="314"/>
      <c r="H15" s="314"/>
      <c r="I15" s="314"/>
      <c r="J15" s="2" t="s">
        <v>10</v>
      </c>
      <c r="K15" s="3" t="s">
        <v>12</v>
      </c>
      <c r="L15" s="334">
        <v>0.9</v>
      </c>
      <c r="M15" s="335"/>
      <c r="N15" s="336"/>
      <c r="O15" s="333" t="s">
        <v>13</v>
      </c>
      <c r="P15" s="145"/>
      <c r="Q15" s="338">
        <f>L15*R10</f>
        <v>29.304000000000002</v>
      </c>
      <c r="R15" s="338"/>
      <c r="S15" s="338"/>
      <c r="T15" s="339"/>
      <c r="U15" s="333" t="s">
        <v>16</v>
      </c>
      <c r="V15" s="145"/>
      <c r="W15" s="337"/>
      <c r="X15" s="340"/>
      <c r="Y15" s="340"/>
      <c r="Z15" s="340"/>
      <c r="AA15" s="340"/>
      <c r="AB15" s="340"/>
      <c r="AC15" s="340"/>
      <c r="AD15" s="340"/>
      <c r="AE15" s="333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</row>
    <row r="16" spans="2:47" x14ac:dyDescent="0.4">
      <c r="B16" s="314" t="s">
        <v>3</v>
      </c>
      <c r="C16" s="314"/>
      <c r="D16" s="314"/>
      <c r="E16" s="314"/>
      <c r="F16" s="314"/>
      <c r="G16" s="314"/>
      <c r="H16" s="314"/>
      <c r="I16" s="314"/>
      <c r="J16" s="2" t="s">
        <v>11</v>
      </c>
      <c r="K16" s="3" t="s">
        <v>12</v>
      </c>
      <c r="L16" s="334">
        <v>1.5</v>
      </c>
      <c r="M16" s="335"/>
      <c r="N16" s="336"/>
      <c r="O16" s="333" t="s">
        <v>14</v>
      </c>
      <c r="P16" s="145"/>
      <c r="Q16" s="338">
        <f>L16*R10</f>
        <v>48.84</v>
      </c>
      <c r="R16" s="338"/>
      <c r="S16" s="338"/>
      <c r="T16" s="339"/>
      <c r="U16" s="333" t="s">
        <v>13</v>
      </c>
      <c r="V16" s="145"/>
      <c r="W16" s="337"/>
      <c r="X16" s="340"/>
      <c r="Y16" s="340"/>
      <c r="Z16" s="340"/>
      <c r="AA16" s="340"/>
      <c r="AB16" s="340"/>
      <c r="AC16" s="340"/>
      <c r="AD16" s="340"/>
      <c r="AE16" s="333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</row>
    <row r="17" spans="2:47" x14ac:dyDescent="0.4">
      <c r="B17" s="7"/>
      <c r="C17" s="7"/>
      <c r="D17" s="7"/>
      <c r="E17" s="7"/>
      <c r="F17" s="7"/>
      <c r="G17" s="7"/>
      <c r="H17" s="7"/>
      <c r="I17" s="7"/>
      <c r="J17" s="5"/>
      <c r="K17" s="8"/>
      <c r="L17" s="9"/>
      <c r="M17" s="9"/>
      <c r="N17" s="9"/>
      <c r="O17" s="6"/>
      <c r="P17" s="6"/>
      <c r="Q17" s="10"/>
      <c r="R17" s="10"/>
      <c r="S17" s="10"/>
      <c r="T17" s="10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G17" s="7"/>
      <c r="AH17" s="7"/>
      <c r="AI17" s="7"/>
      <c r="AJ17" s="7"/>
      <c r="AK17" s="7"/>
      <c r="AL17" s="7"/>
      <c r="AM17" s="7"/>
      <c r="AN17" s="7"/>
      <c r="AO17" s="5"/>
      <c r="AP17" s="8"/>
      <c r="AQ17" s="9"/>
      <c r="AR17" s="9"/>
      <c r="AS17" s="9"/>
      <c r="AT17" s="6"/>
      <c r="AU17" s="6"/>
    </row>
    <row r="18" spans="2:47" x14ac:dyDescent="0.4">
      <c r="B18" s="7" t="s">
        <v>66</v>
      </c>
      <c r="C18" s="7"/>
      <c r="D18" s="7"/>
      <c r="E18" s="7"/>
      <c r="F18" s="7"/>
      <c r="G18" s="7"/>
      <c r="H18" s="7"/>
      <c r="I18" s="7"/>
      <c r="J18" s="5"/>
      <c r="K18" s="8"/>
      <c r="L18" s="9"/>
      <c r="M18" s="9"/>
      <c r="N18" s="9"/>
      <c r="O18" s="6"/>
      <c r="P18" s="6"/>
      <c r="Q18" s="10"/>
      <c r="R18" s="10"/>
      <c r="S18" s="10"/>
      <c r="T18" s="10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</row>
    <row r="19" spans="2:47" x14ac:dyDescent="0.4">
      <c r="B19" s="145" t="s">
        <v>18</v>
      </c>
      <c r="C19" s="145"/>
      <c r="D19" s="145"/>
      <c r="E19" s="145"/>
      <c r="F19" s="145"/>
      <c r="G19" s="145"/>
      <c r="H19" s="145"/>
      <c r="I19" s="145"/>
      <c r="J19" s="145" t="s">
        <v>68</v>
      </c>
      <c r="K19" s="145"/>
      <c r="L19" s="145"/>
      <c r="M19" s="145"/>
      <c r="N19" s="145"/>
      <c r="O19" s="145"/>
      <c r="P19" s="145"/>
      <c r="Q19" s="10"/>
      <c r="R19" s="10"/>
      <c r="S19" s="10"/>
      <c r="T19" s="10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</row>
    <row r="20" spans="2:47" x14ac:dyDescent="0.4">
      <c r="B20" s="314" t="s">
        <v>0</v>
      </c>
      <c r="C20" s="314"/>
      <c r="D20" s="314"/>
      <c r="E20" s="314"/>
      <c r="F20" s="314"/>
      <c r="G20" s="314"/>
      <c r="H20" s="314"/>
      <c r="I20" s="314"/>
      <c r="J20" s="2" t="s">
        <v>67</v>
      </c>
      <c r="K20" s="3" t="s">
        <v>12</v>
      </c>
      <c r="L20" s="334">
        <f>Q4+Q12</f>
        <v>147.624</v>
      </c>
      <c r="M20" s="335"/>
      <c r="N20" s="336"/>
      <c r="O20" s="333" t="s">
        <v>16</v>
      </c>
      <c r="P20" s="145"/>
      <c r="Q20" s="10"/>
      <c r="R20" s="10"/>
      <c r="S20" s="10"/>
      <c r="T20" s="10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</row>
    <row r="21" spans="2:47" x14ac:dyDescent="0.4">
      <c r="B21" s="314" t="s">
        <v>7</v>
      </c>
      <c r="C21" s="314"/>
      <c r="D21" s="314"/>
      <c r="E21" s="314"/>
      <c r="F21" s="314"/>
      <c r="G21" s="314"/>
      <c r="H21" s="314"/>
      <c r="I21" s="314"/>
      <c r="J21" s="2" t="s">
        <v>67</v>
      </c>
      <c r="K21" s="3" t="s">
        <v>12</v>
      </c>
      <c r="L21" s="344">
        <f>Q5+Q13</f>
        <v>78.860000000000014</v>
      </c>
      <c r="M21" s="145"/>
      <c r="N21" s="337"/>
      <c r="O21" s="333" t="s">
        <v>16</v>
      </c>
      <c r="P21" s="145"/>
      <c r="Q21" s="10"/>
      <c r="R21" s="10"/>
      <c r="S21" s="10"/>
      <c r="T21" s="10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</row>
    <row r="22" spans="2:47" x14ac:dyDescent="0.4">
      <c r="B22" s="314" t="s">
        <v>8</v>
      </c>
      <c r="C22" s="314"/>
      <c r="D22" s="314"/>
      <c r="E22" s="314"/>
      <c r="F22" s="314"/>
      <c r="G22" s="314"/>
      <c r="H22" s="314"/>
      <c r="I22" s="314"/>
      <c r="J22" s="2" t="s">
        <v>67</v>
      </c>
      <c r="K22" s="3" t="s">
        <v>12</v>
      </c>
      <c r="L22" s="334">
        <f>Q6+Q14</f>
        <v>30.936</v>
      </c>
      <c r="M22" s="335"/>
      <c r="N22" s="336"/>
      <c r="O22" s="333" t="s">
        <v>16</v>
      </c>
      <c r="P22" s="145"/>
      <c r="Q22" s="10"/>
      <c r="R22" s="10"/>
      <c r="S22" s="10"/>
      <c r="T22" s="10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</row>
    <row r="23" spans="2:47" x14ac:dyDescent="0.4">
      <c r="B23" s="314" t="s">
        <v>1</v>
      </c>
      <c r="C23" s="314"/>
      <c r="D23" s="314"/>
      <c r="E23" s="314"/>
      <c r="F23" s="314"/>
      <c r="G23" s="314"/>
      <c r="H23" s="314"/>
      <c r="I23" s="314"/>
      <c r="J23" s="2" t="s">
        <v>67</v>
      </c>
      <c r="K23" s="3" t="s">
        <v>12</v>
      </c>
      <c r="L23" s="344">
        <f>Q7+Q15</f>
        <v>47.924000000000007</v>
      </c>
      <c r="M23" s="345"/>
      <c r="N23" s="346"/>
      <c r="O23" s="333" t="s">
        <v>16</v>
      </c>
      <c r="P23" s="145"/>
      <c r="Q23" s="10"/>
      <c r="R23" s="10"/>
      <c r="S23" s="10"/>
      <c r="T23" s="10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</row>
    <row r="24" spans="2:47" x14ac:dyDescent="0.4">
      <c r="B24" s="314" t="s">
        <v>3</v>
      </c>
      <c r="C24" s="314"/>
      <c r="D24" s="314"/>
      <c r="E24" s="314"/>
      <c r="F24" s="314"/>
      <c r="G24" s="314"/>
      <c r="H24" s="314"/>
      <c r="I24" s="314"/>
      <c r="J24" s="2" t="s">
        <v>10</v>
      </c>
      <c r="K24" s="3" t="s">
        <v>12</v>
      </c>
      <c r="L24" s="334">
        <f>Q8+Q16</f>
        <v>77.34</v>
      </c>
      <c r="M24" s="335"/>
      <c r="N24" s="336"/>
      <c r="O24" s="333" t="s">
        <v>13</v>
      </c>
      <c r="P24" s="145"/>
      <c r="Q24" s="10"/>
      <c r="R24" s="10"/>
      <c r="S24" s="10"/>
      <c r="T24" s="10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</row>
    <row r="25" spans="2:47" x14ac:dyDescent="0.4">
      <c r="B25" s="7"/>
      <c r="C25" s="7"/>
      <c r="D25" s="7"/>
      <c r="E25" s="7"/>
      <c r="F25" s="7"/>
      <c r="G25" s="7"/>
      <c r="H25" s="7"/>
      <c r="I25" s="7"/>
      <c r="J25" s="5"/>
      <c r="K25" s="8"/>
      <c r="L25" s="9"/>
      <c r="M25" s="9"/>
      <c r="N25" s="9"/>
      <c r="O25" s="6"/>
      <c r="P25" s="6"/>
      <c r="Q25" s="10"/>
      <c r="R25" s="10"/>
      <c r="S25" s="10"/>
      <c r="T25" s="10"/>
      <c r="U25" s="6"/>
      <c r="V25" s="6"/>
    </row>
    <row r="26" spans="2:47" x14ac:dyDescent="0.4">
      <c r="B26" s="7"/>
      <c r="C26" s="7"/>
      <c r="D26" s="7"/>
      <c r="E26" s="7"/>
      <c r="F26" s="7"/>
      <c r="G26" s="7"/>
      <c r="H26" s="7"/>
      <c r="I26" s="7"/>
      <c r="J26" s="5"/>
      <c r="K26" s="8"/>
      <c r="L26" s="9"/>
      <c r="M26" s="9"/>
      <c r="N26" s="9"/>
      <c r="O26" s="6"/>
      <c r="P26" s="6"/>
      <c r="Q26" s="10"/>
      <c r="R26" s="10"/>
      <c r="S26" s="10"/>
      <c r="T26" s="10"/>
      <c r="U26" s="6"/>
      <c r="V26" s="6"/>
      <c r="W26" s="10"/>
      <c r="X26" s="10"/>
      <c r="Y26" s="10"/>
      <c r="Z26" s="10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</row>
    <row r="27" spans="2:47" x14ac:dyDescent="0.4">
      <c r="B27" s="7"/>
      <c r="C27" s="7"/>
      <c r="D27" s="7"/>
      <c r="E27" s="7"/>
      <c r="F27" s="7"/>
      <c r="G27" s="7"/>
      <c r="H27" s="7"/>
      <c r="I27" s="7"/>
      <c r="J27" s="5"/>
      <c r="K27" s="8"/>
      <c r="L27" s="9"/>
      <c r="M27" s="9"/>
      <c r="N27" s="9"/>
      <c r="O27" s="6"/>
      <c r="P27" s="6"/>
      <c r="Q27" s="10"/>
      <c r="R27" s="10"/>
      <c r="S27" s="10"/>
      <c r="T27" s="10"/>
      <c r="U27" s="6"/>
      <c r="V27" s="6"/>
      <c r="W27" s="10"/>
      <c r="X27" s="10"/>
      <c r="Y27" s="10"/>
      <c r="Z27" s="10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</row>
    <row r="28" spans="2:47" x14ac:dyDescent="0.4">
      <c r="B28" s="7"/>
      <c r="C28" s="7"/>
      <c r="D28" s="7"/>
      <c r="E28" s="7"/>
      <c r="F28" s="7"/>
      <c r="G28" s="7"/>
      <c r="H28" s="7"/>
      <c r="I28" s="7"/>
      <c r="J28" s="5"/>
      <c r="K28" s="8"/>
      <c r="L28" s="9"/>
      <c r="M28" s="9"/>
      <c r="N28" s="9"/>
      <c r="O28" s="6"/>
      <c r="P28" s="6"/>
      <c r="Q28" s="10"/>
      <c r="R28" s="10"/>
      <c r="S28" s="10"/>
      <c r="T28" s="10"/>
      <c r="U28" s="6"/>
      <c r="V28" s="6"/>
      <c r="W28" s="10"/>
      <c r="X28" s="10"/>
      <c r="Y28" s="10"/>
      <c r="Z28" s="10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</row>
    <row r="29" spans="2:47" x14ac:dyDescent="0.4">
      <c r="B29" s="7"/>
      <c r="C29" s="7"/>
      <c r="D29" s="7"/>
      <c r="E29" s="7"/>
      <c r="F29" s="7"/>
      <c r="G29" s="7"/>
      <c r="H29" s="7"/>
      <c r="I29" s="7"/>
      <c r="J29" s="5"/>
      <c r="K29" s="8"/>
      <c r="L29" s="9"/>
      <c r="M29" s="9"/>
      <c r="N29" s="9"/>
      <c r="O29" s="6"/>
      <c r="P29" s="6"/>
      <c r="Q29" s="10"/>
      <c r="R29" s="10"/>
      <c r="S29" s="10"/>
      <c r="T29" s="10"/>
      <c r="U29" s="6"/>
      <c r="V29" s="6"/>
      <c r="W29" s="10"/>
      <c r="X29" s="10"/>
      <c r="Y29" s="10"/>
      <c r="Z29" s="10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</row>
    <row r="30" spans="2:47" x14ac:dyDescent="0.4">
      <c r="B30" s="7"/>
      <c r="C30" s="7"/>
      <c r="D30" s="7"/>
      <c r="E30" s="7"/>
      <c r="F30" s="7"/>
      <c r="G30" s="7"/>
      <c r="H30" s="7"/>
      <c r="I30" s="7"/>
      <c r="J30" s="5"/>
      <c r="K30" s="8"/>
      <c r="L30" s="9"/>
      <c r="M30" s="9"/>
      <c r="N30" s="9"/>
      <c r="O30" s="6"/>
      <c r="P30" s="6"/>
      <c r="Q30" s="10"/>
      <c r="R30" s="10"/>
      <c r="S30" s="10"/>
      <c r="T30" s="10"/>
      <c r="U30" s="6"/>
      <c r="V30" s="6"/>
      <c r="W30" s="10"/>
      <c r="X30" s="10"/>
      <c r="Y30" s="10"/>
      <c r="Z30" s="10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</row>
    <row r="31" spans="2:47" x14ac:dyDescent="0.4">
      <c r="B31" s="7"/>
      <c r="C31" s="7"/>
      <c r="D31" s="7"/>
      <c r="E31" s="7"/>
      <c r="F31" s="7"/>
      <c r="G31" s="7"/>
      <c r="H31" s="7"/>
      <c r="I31" s="7"/>
      <c r="J31" s="5"/>
      <c r="K31" s="8"/>
      <c r="L31" s="9"/>
      <c r="M31" s="9"/>
      <c r="N31" s="9"/>
      <c r="O31" s="6"/>
      <c r="P31" s="6"/>
      <c r="Q31" s="10"/>
      <c r="R31" s="10"/>
      <c r="S31" s="10"/>
      <c r="T31" s="10"/>
      <c r="U31" s="6"/>
      <c r="V31" s="6"/>
      <c r="W31" s="10"/>
      <c r="X31" s="10"/>
      <c r="Y31" s="10"/>
      <c r="Z31" s="10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</row>
    <row r="32" spans="2:47" x14ac:dyDescent="0.4">
      <c r="B32" s="7"/>
      <c r="C32" s="7"/>
      <c r="D32" s="7"/>
      <c r="E32" s="7"/>
      <c r="F32" s="7"/>
      <c r="G32" s="7"/>
      <c r="H32" s="7"/>
      <c r="I32" s="7"/>
      <c r="J32" s="5"/>
      <c r="K32" s="8"/>
      <c r="L32" s="9"/>
      <c r="M32" s="9"/>
      <c r="N32" s="9"/>
      <c r="O32" s="6"/>
      <c r="P32" s="6"/>
      <c r="Q32" s="10"/>
      <c r="R32" s="10"/>
      <c r="S32" s="10"/>
      <c r="T32" s="10"/>
      <c r="U32" s="6"/>
      <c r="V32" s="6"/>
      <c r="W32" s="10"/>
      <c r="X32" s="10"/>
      <c r="Y32" s="10"/>
      <c r="Z32" s="10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</row>
    <row r="33" spans="2:37" x14ac:dyDescent="0.4">
      <c r="B33" s="7"/>
      <c r="C33" s="7"/>
      <c r="D33" s="7"/>
      <c r="E33" s="7"/>
      <c r="F33" s="7"/>
      <c r="G33" s="7"/>
      <c r="H33" s="7"/>
      <c r="I33" s="7"/>
      <c r="J33" s="5"/>
      <c r="K33" s="8"/>
      <c r="L33" s="9"/>
      <c r="M33" s="9"/>
      <c r="N33" s="9"/>
      <c r="O33" s="6"/>
      <c r="P33" s="6"/>
      <c r="Q33" s="10"/>
      <c r="R33" s="10"/>
      <c r="S33" s="10"/>
      <c r="T33" s="10"/>
      <c r="U33" s="6"/>
      <c r="V33" s="6"/>
      <c r="W33" s="10"/>
      <c r="X33" s="10"/>
      <c r="Y33" s="10"/>
      <c r="Z33" s="10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</row>
    <row r="34" spans="2:37" x14ac:dyDescent="0.4">
      <c r="B34" s="7"/>
      <c r="C34" s="7"/>
      <c r="D34" s="7"/>
      <c r="E34" s="7"/>
      <c r="F34" s="7"/>
      <c r="G34" s="7"/>
      <c r="H34" s="7"/>
      <c r="I34" s="7"/>
      <c r="J34" s="5"/>
      <c r="K34" s="8"/>
      <c r="L34" s="9"/>
      <c r="M34" s="9"/>
      <c r="N34" s="9"/>
      <c r="O34" s="6"/>
      <c r="P34" s="6"/>
      <c r="Q34" s="10"/>
      <c r="R34" s="10"/>
      <c r="S34" s="10"/>
      <c r="T34" s="10"/>
      <c r="U34" s="6"/>
      <c r="V34" s="6"/>
      <c r="W34" s="10"/>
      <c r="X34" s="10"/>
      <c r="Y34" s="10"/>
      <c r="Z34" s="10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</row>
    <row r="35" spans="2:37" x14ac:dyDescent="0.4">
      <c r="B35" s="7"/>
      <c r="C35" s="7"/>
      <c r="D35" s="7"/>
      <c r="E35" s="7"/>
      <c r="F35" s="7"/>
      <c r="G35" s="7"/>
      <c r="H35" s="7"/>
      <c r="I35" s="7"/>
      <c r="J35" s="5"/>
      <c r="K35" s="8"/>
      <c r="L35" s="9"/>
      <c r="M35" s="9"/>
      <c r="N35" s="9"/>
      <c r="O35" s="6"/>
      <c r="P35" s="6"/>
      <c r="Q35" s="10"/>
      <c r="R35" s="10"/>
      <c r="S35" s="10"/>
      <c r="T35" s="10"/>
      <c r="U35" s="6"/>
      <c r="V35" s="6"/>
      <c r="W35" s="10"/>
      <c r="X35" s="10"/>
      <c r="Y35" s="10"/>
      <c r="Z35" s="10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</row>
    <row r="36" spans="2:37" x14ac:dyDescent="0.4">
      <c r="B36" s="7"/>
      <c r="C36" s="7"/>
      <c r="D36" s="7"/>
      <c r="E36" s="7"/>
      <c r="F36" s="7"/>
      <c r="G36" s="7"/>
      <c r="H36" s="7"/>
      <c r="I36" s="7"/>
      <c r="J36" s="5"/>
      <c r="K36" s="8"/>
      <c r="L36" s="9"/>
      <c r="M36" s="9"/>
      <c r="N36" s="9"/>
      <c r="O36" s="6"/>
      <c r="P36" s="6"/>
      <c r="Q36" s="10"/>
      <c r="R36" s="10"/>
      <c r="S36" s="10"/>
      <c r="T36" s="10"/>
      <c r="U36" s="6"/>
      <c r="V36" s="6"/>
      <c r="W36" s="10"/>
      <c r="X36" s="10"/>
      <c r="Y36" s="10"/>
      <c r="Z36" s="10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</row>
    <row r="37" spans="2:37" x14ac:dyDescent="0.4">
      <c r="B37" s="7"/>
      <c r="C37" s="7"/>
      <c r="D37" s="7"/>
      <c r="E37" s="7"/>
      <c r="F37" s="7"/>
      <c r="G37" s="7"/>
      <c r="H37" s="7"/>
      <c r="I37" s="7"/>
      <c r="J37" s="5"/>
      <c r="K37" s="8"/>
      <c r="L37" s="9"/>
      <c r="M37" s="9"/>
      <c r="N37" s="9"/>
      <c r="O37" s="6"/>
      <c r="P37" s="6"/>
      <c r="Q37" s="10"/>
      <c r="R37" s="10"/>
      <c r="S37" s="10"/>
      <c r="T37" s="10"/>
      <c r="U37" s="6"/>
      <c r="V37" s="6"/>
      <c r="W37" s="10"/>
      <c r="X37" s="10"/>
      <c r="Y37" s="10"/>
      <c r="Z37" s="10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</row>
    <row r="38" spans="2:37" x14ac:dyDescent="0.4">
      <c r="B38" s="7"/>
      <c r="C38" s="7"/>
      <c r="D38" s="7"/>
      <c r="E38" s="7"/>
      <c r="F38" s="7"/>
      <c r="G38" s="7"/>
      <c r="H38" s="7"/>
      <c r="I38" s="7"/>
      <c r="J38" s="5"/>
      <c r="K38" s="8"/>
      <c r="L38" s="9"/>
      <c r="M38" s="9"/>
      <c r="N38" s="9"/>
      <c r="O38" s="6"/>
      <c r="P38" s="6"/>
      <c r="Q38" s="10"/>
      <c r="R38" s="10"/>
      <c r="S38" s="10"/>
      <c r="T38" s="10"/>
      <c r="U38" s="6"/>
      <c r="V38" s="6"/>
      <c r="W38" s="10"/>
      <c r="X38" s="10"/>
      <c r="Y38" s="10"/>
      <c r="Z38" s="10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</row>
    <row r="39" spans="2:37" x14ac:dyDescent="0.4">
      <c r="B39" s="7"/>
      <c r="C39" s="7"/>
      <c r="D39" s="7"/>
      <c r="E39" s="7"/>
      <c r="F39" s="7"/>
      <c r="G39" s="7"/>
      <c r="H39" s="7"/>
      <c r="I39" s="7"/>
      <c r="J39" s="5"/>
      <c r="K39" s="8"/>
      <c r="L39" s="9"/>
      <c r="M39" s="9"/>
      <c r="N39" s="9"/>
      <c r="O39" s="6"/>
      <c r="P39" s="6"/>
      <c r="Q39" s="10"/>
      <c r="R39" s="10"/>
      <c r="S39" s="10"/>
      <c r="T39" s="10"/>
      <c r="U39" s="6"/>
      <c r="V39" s="6"/>
      <c r="W39" s="10"/>
      <c r="X39" s="10"/>
      <c r="Y39" s="10"/>
      <c r="Z39" s="10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</row>
    <row r="40" spans="2:37" x14ac:dyDescent="0.4">
      <c r="B40" s="7"/>
      <c r="C40" s="7"/>
      <c r="D40" s="7"/>
      <c r="E40" s="7"/>
      <c r="F40" s="7"/>
      <c r="G40" s="7"/>
      <c r="H40" s="7"/>
      <c r="I40" s="7"/>
      <c r="J40" s="5"/>
      <c r="K40" s="8"/>
      <c r="L40" s="9"/>
      <c r="M40" s="9"/>
      <c r="N40" s="9"/>
      <c r="O40" s="6"/>
      <c r="P40" s="6"/>
      <c r="Q40" s="10"/>
      <c r="R40" s="10"/>
      <c r="S40" s="10"/>
      <c r="T40" s="10"/>
      <c r="U40" s="6"/>
      <c r="V40" s="6"/>
      <c r="W40" s="10"/>
      <c r="X40" s="10"/>
      <c r="Y40" s="10"/>
      <c r="Z40" s="10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</row>
    <row r="41" spans="2:37" x14ac:dyDescent="0.4">
      <c r="B41" s="7"/>
      <c r="C41" s="7"/>
      <c r="D41" s="7"/>
      <c r="E41" s="7"/>
      <c r="F41" s="7"/>
      <c r="G41" s="7"/>
      <c r="H41" s="7"/>
      <c r="I41" s="7"/>
      <c r="J41" s="5"/>
      <c r="K41" s="8"/>
      <c r="L41" s="9"/>
      <c r="M41" s="9"/>
      <c r="N41" s="9"/>
      <c r="O41" s="6"/>
      <c r="P41" s="6"/>
      <c r="Q41" s="10"/>
      <c r="R41" s="10"/>
      <c r="S41" s="10"/>
      <c r="T41" s="10"/>
      <c r="U41" s="6"/>
      <c r="V41" s="6"/>
      <c r="W41" s="10"/>
      <c r="X41" s="10"/>
      <c r="Y41" s="10"/>
      <c r="Z41" s="10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</row>
    <row r="42" spans="2:37" x14ac:dyDescent="0.4">
      <c r="B42" s="7"/>
      <c r="C42" s="7"/>
      <c r="D42" s="7"/>
      <c r="E42" s="7"/>
      <c r="F42" s="7"/>
      <c r="G42" s="7"/>
      <c r="H42" s="7"/>
      <c r="I42" s="7"/>
      <c r="J42" s="5"/>
      <c r="K42" s="8"/>
      <c r="L42" s="9"/>
      <c r="M42" s="9"/>
      <c r="N42" s="9"/>
      <c r="O42" s="6"/>
      <c r="P42" s="6"/>
      <c r="Q42" s="10"/>
      <c r="R42" s="10"/>
      <c r="S42" s="10"/>
      <c r="T42" s="10"/>
      <c r="U42" s="6"/>
      <c r="V42" s="6"/>
      <c r="W42" s="10"/>
      <c r="X42" s="10"/>
      <c r="Y42" s="10"/>
      <c r="Z42" s="10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</row>
    <row r="43" spans="2:37" x14ac:dyDescent="0.4">
      <c r="B43" s="7"/>
      <c r="C43" s="7"/>
      <c r="D43" s="7"/>
      <c r="E43" s="7"/>
      <c r="F43" s="7"/>
      <c r="G43" s="7"/>
      <c r="H43" s="7"/>
      <c r="I43" s="7"/>
      <c r="J43" s="5"/>
      <c r="K43" s="8"/>
      <c r="L43" s="9"/>
      <c r="M43" s="9"/>
      <c r="N43" s="9"/>
      <c r="O43" s="6"/>
      <c r="P43" s="6"/>
      <c r="Q43" s="10"/>
      <c r="R43" s="10"/>
      <c r="S43" s="10"/>
      <c r="T43" s="10"/>
      <c r="U43" s="6"/>
      <c r="V43" s="6"/>
      <c r="W43" s="10"/>
      <c r="X43" s="10"/>
      <c r="Y43" s="10"/>
      <c r="Z43" s="10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</row>
    <row r="44" spans="2:37" x14ac:dyDescent="0.4">
      <c r="B44" s="7"/>
      <c r="C44" s="7"/>
      <c r="D44" s="7"/>
      <c r="E44" s="7"/>
      <c r="F44" s="7"/>
      <c r="G44" s="7"/>
      <c r="H44" s="7"/>
      <c r="I44" s="7"/>
      <c r="J44" s="5"/>
      <c r="K44" s="8"/>
      <c r="L44" s="9"/>
      <c r="M44" s="9"/>
      <c r="N44" s="9"/>
      <c r="O44" s="6"/>
      <c r="P44" s="6"/>
      <c r="Q44" s="10"/>
      <c r="R44" s="10"/>
      <c r="S44" s="10"/>
      <c r="T44" s="10"/>
      <c r="U44" s="6"/>
      <c r="V44" s="6"/>
      <c r="W44" s="10"/>
      <c r="X44" s="10"/>
      <c r="Y44" s="10"/>
      <c r="Z44" s="10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</row>
    <row r="45" spans="2:37" x14ac:dyDescent="0.4">
      <c r="B45" s="7"/>
      <c r="C45" s="7"/>
      <c r="D45" s="7"/>
      <c r="E45" s="7"/>
      <c r="F45" s="7"/>
      <c r="G45" s="7"/>
      <c r="H45" s="7"/>
      <c r="I45" s="7"/>
      <c r="J45" s="5"/>
      <c r="K45" s="8"/>
      <c r="L45" s="9"/>
      <c r="M45" s="9"/>
      <c r="N45" s="9"/>
      <c r="O45" s="6"/>
      <c r="P45" s="6"/>
      <c r="Q45" s="10"/>
      <c r="R45" s="10"/>
      <c r="S45" s="10"/>
      <c r="T45" s="10"/>
      <c r="U45" s="6"/>
      <c r="V45" s="6"/>
      <c r="W45" s="10"/>
      <c r="X45" s="10"/>
      <c r="Y45" s="10"/>
      <c r="Z45" s="10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</row>
    <row r="46" spans="2:37" x14ac:dyDescent="0.4">
      <c r="B46" s="7"/>
      <c r="C46" s="7"/>
      <c r="D46" s="7"/>
      <c r="E46" s="7"/>
      <c r="F46" s="7"/>
      <c r="G46" s="7"/>
      <c r="H46" s="7"/>
      <c r="I46" s="7"/>
      <c r="J46" s="5"/>
      <c r="K46" s="8"/>
      <c r="L46" s="9"/>
      <c r="M46" s="9"/>
      <c r="N46" s="9"/>
      <c r="O46" s="6"/>
      <c r="P46" s="6"/>
      <c r="Q46" s="10"/>
      <c r="R46" s="10"/>
      <c r="S46" s="10"/>
      <c r="T46" s="10"/>
      <c r="U46" s="6"/>
      <c r="V46" s="6"/>
      <c r="W46" s="10"/>
      <c r="X46" s="10"/>
      <c r="Y46" s="10"/>
      <c r="Z46" s="10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</row>
    <row r="47" spans="2:37" x14ac:dyDescent="0.4">
      <c r="B47" s="7"/>
      <c r="C47" s="7"/>
      <c r="D47" s="7"/>
      <c r="E47" s="7"/>
      <c r="F47" s="7"/>
      <c r="G47" s="7"/>
      <c r="H47" s="7"/>
      <c r="I47" s="7"/>
      <c r="J47" s="5"/>
      <c r="K47" s="8"/>
      <c r="L47" s="9"/>
      <c r="M47" s="9"/>
      <c r="N47" s="9"/>
      <c r="O47" s="6"/>
      <c r="P47" s="6"/>
      <c r="Q47" s="10"/>
      <c r="R47" s="10"/>
      <c r="S47" s="10"/>
      <c r="T47" s="10"/>
      <c r="U47" s="6"/>
      <c r="V47" s="6"/>
      <c r="W47" s="10"/>
      <c r="X47" s="10"/>
      <c r="Y47" s="10"/>
      <c r="Z47" s="10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</row>
    <row r="48" spans="2:37" x14ac:dyDescent="0.4">
      <c r="B48" s="7"/>
      <c r="C48" s="7"/>
      <c r="D48" s="7"/>
      <c r="E48" s="7"/>
      <c r="F48" s="7"/>
      <c r="G48" s="7"/>
      <c r="H48" s="7"/>
      <c r="I48" s="7"/>
      <c r="J48" s="5"/>
      <c r="K48" s="8"/>
      <c r="L48" s="9"/>
      <c r="M48" s="9"/>
      <c r="N48" s="9"/>
      <c r="O48" s="6"/>
      <c r="P48" s="6"/>
      <c r="Q48" s="10"/>
      <c r="R48" s="10"/>
      <c r="S48" s="10"/>
      <c r="T48" s="10"/>
      <c r="U48" s="6"/>
      <c r="V48" s="6"/>
      <c r="W48" s="10"/>
      <c r="X48" s="10"/>
      <c r="Y48" s="10"/>
      <c r="Z48" s="10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</row>
    <row r="49" spans="2:37" x14ac:dyDescent="0.4">
      <c r="B49" s="7"/>
      <c r="C49" s="7"/>
      <c r="D49" s="7"/>
      <c r="E49" s="7"/>
      <c r="F49" s="7"/>
      <c r="G49" s="7"/>
      <c r="H49" s="7"/>
      <c r="I49" s="7"/>
      <c r="J49" s="5"/>
      <c r="K49" s="8"/>
      <c r="L49" s="9"/>
      <c r="M49" s="9"/>
      <c r="N49" s="9"/>
      <c r="O49" s="6"/>
      <c r="P49" s="6"/>
      <c r="Q49" s="10"/>
      <c r="R49" s="10"/>
      <c r="S49" s="10"/>
      <c r="T49" s="10"/>
      <c r="U49" s="6"/>
      <c r="V49" s="6"/>
      <c r="W49" s="10"/>
      <c r="X49" s="10"/>
      <c r="Y49" s="10"/>
      <c r="Z49" s="10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</row>
    <row r="50" spans="2:37" x14ac:dyDescent="0.4">
      <c r="B50" s="7"/>
      <c r="C50" s="7"/>
      <c r="D50" s="7"/>
      <c r="E50" s="7"/>
      <c r="F50" s="7"/>
      <c r="G50" s="7"/>
      <c r="H50" s="7"/>
      <c r="I50" s="7"/>
      <c r="J50" s="5"/>
      <c r="K50" s="8"/>
      <c r="L50" s="9"/>
      <c r="M50" s="9"/>
      <c r="N50" s="9"/>
      <c r="O50" s="6"/>
      <c r="P50" s="6"/>
      <c r="Q50" s="10"/>
      <c r="R50" s="10"/>
      <c r="S50" s="10"/>
      <c r="T50" s="10"/>
      <c r="U50" s="6"/>
      <c r="V50" s="6"/>
      <c r="W50" s="10"/>
      <c r="X50" s="10"/>
      <c r="Y50" s="10"/>
      <c r="Z50" s="10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</row>
    <row r="51" spans="2:37" x14ac:dyDescent="0.4">
      <c r="B51" s="7"/>
      <c r="C51" s="7"/>
      <c r="D51" s="7"/>
      <c r="E51" s="7"/>
      <c r="F51" s="7"/>
      <c r="G51" s="7"/>
      <c r="H51" s="7"/>
      <c r="I51" s="7"/>
      <c r="J51" s="5"/>
      <c r="K51" s="8"/>
      <c r="L51" s="9"/>
      <c r="M51" s="9"/>
      <c r="N51" s="9"/>
      <c r="O51" s="6"/>
      <c r="P51" s="6"/>
      <c r="Q51" s="10"/>
      <c r="R51" s="10"/>
      <c r="S51" s="10"/>
      <c r="T51" s="10"/>
      <c r="U51" s="6"/>
      <c r="V51" s="6"/>
      <c r="W51" s="10"/>
      <c r="X51" s="10"/>
      <c r="Y51" s="10"/>
      <c r="Z51" s="10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</row>
    <row r="52" spans="2:37" x14ac:dyDescent="0.4">
      <c r="B52" s="7"/>
      <c r="C52" s="7"/>
      <c r="D52" s="7"/>
      <c r="E52" s="7"/>
      <c r="F52" s="7"/>
      <c r="G52" s="7"/>
      <c r="H52" s="7"/>
      <c r="I52" s="7"/>
      <c r="J52" s="5"/>
      <c r="K52" s="8"/>
      <c r="L52" s="9"/>
      <c r="M52" s="9"/>
      <c r="N52" s="9"/>
      <c r="O52" s="6"/>
      <c r="P52" s="6"/>
      <c r="Q52" s="10"/>
      <c r="R52" s="10"/>
      <c r="S52" s="10"/>
      <c r="T52" s="10"/>
      <c r="U52" s="6"/>
      <c r="V52" s="6"/>
      <c r="W52" s="10"/>
      <c r="X52" s="10"/>
      <c r="Y52" s="10"/>
      <c r="Z52" s="10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</row>
    <row r="53" spans="2:37" x14ac:dyDescent="0.4">
      <c r="B53" s="7"/>
      <c r="C53" s="7"/>
      <c r="D53" s="7"/>
      <c r="E53" s="7"/>
      <c r="F53" s="7"/>
      <c r="G53" s="7"/>
      <c r="H53" s="7"/>
      <c r="I53" s="7"/>
      <c r="J53" s="5"/>
      <c r="K53" s="8"/>
      <c r="L53" s="9"/>
      <c r="M53" s="9"/>
      <c r="N53" s="9"/>
      <c r="O53" s="6"/>
      <c r="P53" s="6"/>
      <c r="Q53" s="10"/>
      <c r="R53" s="10"/>
      <c r="S53" s="10"/>
      <c r="T53" s="10"/>
      <c r="U53" s="6"/>
      <c r="V53" s="6"/>
      <c r="W53" s="10"/>
      <c r="X53" s="10"/>
      <c r="Y53" s="10"/>
      <c r="Z53" s="10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</row>
    <row r="54" spans="2:37" x14ac:dyDescent="0.4">
      <c r="B54" s="7"/>
      <c r="C54" s="7"/>
      <c r="D54" s="7"/>
      <c r="E54" s="7"/>
      <c r="F54" s="7"/>
      <c r="G54" s="7"/>
      <c r="H54" s="7"/>
      <c r="I54" s="7"/>
      <c r="J54" s="5"/>
      <c r="K54" s="8"/>
      <c r="L54" s="9"/>
      <c r="M54" s="9"/>
      <c r="N54" s="9"/>
      <c r="O54" s="6"/>
      <c r="P54" s="6"/>
      <c r="Q54" s="10"/>
      <c r="R54" s="10"/>
      <c r="S54" s="10"/>
      <c r="T54" s="10"/>
      <c r="U54" s="6"/>
      <c r="V54" s="6"/>
      <c r="W54" s="10"/>
      <c r="X54" s="10"/>
      <c r="Y54" s="10"/>
      <c r="Z54" s="10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</row>
    <row r="55" spans="2:37" x14ac:dyDescent="0.4">
      <c r="B55" s="7"/>
      <c r="C55" s="7"/>
      <c r="D55" s="7"/>
      <c r="E55" s="7"/>
      <c r="F55" s="7"/>
      <c r="G55" s="7"/>
      <c r="H55" s="7"/>
      <c r="I55" s="7"/>
      <c r="J55" s="5"/>
      <c r="K55" s="8"/>
      <c r="L55" s="9"/>
      <c r="M55" s="9"/>
      <c r="N55" s="9"/>
      <c r="O55" s="6"/>
      <c r="P55" s="6"/>
      <c r="Q55" s="10"/>
      <c r="R55" s="10"/>
      <c r="S55" s="10"/>
      <c r="T55" s="10"/>
      <c r="U55" s="6"/>
      <c r="V55" s="6"/>
      <c r="W55" s="10"/>
      <c r="X55" s="10"/>
      <c r="Y55" s="10"/>
      <c r="Z55" s="10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</row>
    <row r="56" spans="2:37" x14ac:dyDescent="0.4">
      <c r="B56" s="7"/>
      <c r="C56" s="7"/>
      <c r="D56" s="7"/>
      <c r="E56" s="7"/>
      <c r="F56" s="7"/>
      <c r="G56" s="7"/>
      <c r="H56" s="7"/>
      <c r="I56" s="7"/>
      <c r="J56" s="5"/>
      <c r="K56" s="8"/>
      <c r="L56" s="9"/>
      <c r="M56" s="9"/>
      <c r="N56" s="9"/>
      <c r="O56" s="6"/>
      <c r="P56" s="6"/>
      <c r="Q56" s="10"/>
      <c r="R56" s="10"/>
      <c r="S56" s="10"/>
      <c r="T56" s="10"/>
      <c r="U56" s="6"/>
      <c r="V56" s="6"/>
      <c r="W56" s="10"/>
      <c r="X56" s="10"/>
      <c r="Y56" s="10"/>
      <c r="Z56" s="10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</row>
    <row r="57" spans="2:37" x14ac:dyDescent="0.4">
      <c r="B57" s="7"/>
      <c r="C57" s="7"/>
      <c r="D57" s="7"/>
      <c r="E57" s="7"/>
      <c r="F57" s="7"/>
      <c r="G57" s="7"/>
      <c r="H57" s="7"/>
      <c r="I57" s="7"/>
      <c r="J57" s="5"/>
      <c r="K57" s="8"/>
      <c r="L57" s="9"/>
      <c r="M57" s="9"/>
      <c r="N57" s="9"/>
      <c r="O57" s="6"/>
      <c r="P57" s="6"/>
      <c r="Q57" s="10"/>
      <c r="R57" s="10"/>
      <c r="S57" s="10"/>
      <c r="T57" s="10"/>
      <c r="U57" s="6"/>
      <c r="V57" s="6"/>
      <c r="W57" s="10"/>
      <c r="X57" s="10"/>
      <c r="Y57" s="10"/>
      <c r="Z57" s="10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</row>
  </sheetData>
  <mergeCells count="89">
    <mergeCell ref="B24:I24"/>
    <mergeCell ref="L24:N24"/>
    <mergeCell ref="O24:P24"/>
    <mergeCell ref="B22:I22"/>
    <mergeCell ref="L22:N22"/>
    <mergeCell ref="O22:P22"/>
    <mergeCell ref="B23:I23"/>
    <mergeCell ref="L23:N23"/>
    <mergeCell ref="O23:P23"/>
    <mergeCell ref="L20:N20"/>
    <mergeCell ref="O20:P20"/>
    <mergeCell ref="B21:I21"/>
    <mergeCell ref="L21:N21"/>
    <mergeCell ref="O21:P21"/>
    <mergeCell ref="W16:AE16"/>
    <mergeCell ref="B20:I20"/>
    <mergeCell ref="B14:I14"/>
    <mergeCell ref="L14:N14"/>
    <mergeCell ref="O14:P14"/>
    <mergeCell ref="Q14:T14"/>
    <mergeCell ref="U14:V14"/>
    <mergeCell ref="W14:AE14"/>
    <mergeCell ref="B15:I15"/>
    <mergeCell ref="L15:N15"/>
    <mergeCell ref="O15:P15"/>
    <mergeCell ref="Q15:T15"/>
    <mergeCell ref="U15:V15"/>
    <mergeCell ref="W15:AE15"/>
    <mergeCell ref="B19:I19"/>
    <mergeCell ref="J19:P19"/>
    <mergeCell ref="B16:I16"/>
    <mergeCell ref="L16:N16"/>
    <mergeCell ref="O16:P16"/>
    <mergeCell ref="Q16:T16"/>
    <mergeCell ref="U16:V16"/>
    <mergeCell ref="W12:AE12"/>
    <mergeCell ref="B13:I13"/>
    <mergeCell ref="L13:N13"/>
    <mergeCell ref="O13:P13"/>
    <mergeCell ref="Q13:T13"/>
    <mergeCell ref="U13:V13"/>
    <mergeCell ref="W13:AE13"/>
    <mergeCell ref="B12:I12"/>
    <mergeCell ref="L12:N12"/>
    <mergeCell ref="O12:P12"/>
    <mergeCell ref="Q12:T12"/>
    <mergeCell ref="U12:V12"/>
    <mergeCell ref="W8:AE8"/>
    <mergeCell ref="R10:T10"/>
    <mergeCell ref="U10:V10"/>
    <mergeCell ref="B11:I11"/>
    <mergeCell ref="J11:P11"/>
    <mergeCell ref="Q11:V11"/>
    <mergeCell ref="W11:AE11"/>
    <mergeCell ref="W3:AE3"/>
    <mergeCell ref="W4:AE4"/>
    <mergeCell ref="W5:AE5"/>
    <mergeCell ref="W6:AE6"/>
    <mergeCell ref="W7:AE7"/>
    <mergeCell ref="R2:T2"/>
    <mergeCell ref="U2:V2"/>
    <mergeCell ref="O6:P6"/>
    <mergeCell ref="O7:P7"/>
    <mergeCell ref="O8:P8"/>
    <mergeCell ref="Q4:T4"/>
    <mergeCell ref="Q5:T5"/>
    <mergeCell ref="Q6:T6"/>
    <mergeCell ref="Q7:T7"/>
    <mergeCell ref="Q8:T8"/>
    <mergeCell ref="U6:V6"/>
    <mergeCell ref="U7:V7"/>
    <mergeCell ref="U8:V8"/>
    <mergeCell ref="Q3:V3"/>
    <mergeCell ref="B6:I6"/>
    <mergeCell ref="B7:I7"/>
    <mergeCell ref="B8:I8"/>
    <mergeCell ref="L4:N4"/>
    <mergeCell ref="O4:P4"/>
    <mergeCell ref="L5:N5"/>
    <mergeCell ref="L6:N6"/>
    <mergeCell ref="L7:N7"/>
    <mergeCell ref="L8:N8"/>
    <mergeCell ref="O5:P5"/>
    <mergeCell ref="B3:I3"/>
    <mergeCell ref="B4:I4"/>
    <mergeCell ref="B5:I5"/>
    <mergeCell ref="U4:V4"/>
    <mergeCell ref="U5:V5"/>
    <mergeCell ref="J3:P3"/>
  </mergeCells>
  <phoneticPr fontId="1"/>
  <pageMargins left="0.7" right="0.7" top="0.75" bottom="0.75" header="0.3" footer="0.3"/>
  <pageSetup paperSize="9" scale="9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Q64"/>
  <sheetViews>
    <sheetView view="pageBreakPreview" zoomScaleNormal="100" zoomScaleSheetLayoutView="100" workbookViewId="0">
      <selection activeCell="N17" sqref="N17:O17"/>
    </sheetView>
  </sheetViews>
  <sheetFormatPr defaultRowHeight="18.75" x14ac:dyDescent="0.4"/>
  <cols>
    <col min="1" max="14" width="2.625" customWidth="1"/>
    <col min="15" max="15" width="1.625" customWidth="1"/>
    <col min="16" max="16" width="2.625" customWidth="1"/>
    <col min="17" max="17" width="3.5" customWidth="1"/>
    <col min="18" max="18" width="2.625" hidden="1" customWidth="1"/>
    <col min="19" max="19" width="2.625" customWidth="1"/>
    <col min="20" max="20" width="1.75" customWidth="1"/>
    <col min="21" max="22" width="2.625" customWidth="1"/>
    <col min="23" max="23" width="1.625" customWidth="1"/>
    <col min="24" max="24" width="2.625" hidden="1" customWidth="1"/>
    <col min="25" max="25" width="2.625" customWidth="1"/>
    <col min="26" max="26" width="1.875" customWidth="1"/>
    <col min="27" max="31" width="2.625" customWidth="1"/>
    <col min="32" max="32" width="2.5" customWidth="1"/>
    <col min="33" max="33" width="0.875" hidden="1" customWidth="1"/>
    <col min="34" max="34" width="1.625" customWidth="1"/>
    <col min="35" max="49" width="2.625" customWidth="1"/>
  </cols>
  <sheetData>
    <row r="1" spans="2:43" ht="19.5" x14ac:dyDescent="0.4">
      <c r="D1" s="1" t="s">
        <v>17</v>
      </c>
      <c r="P1" s="5"/>
    </row>
    <row r="2" spans="2:43" x14ac:dyDescent="0.4">
      <c r="B2" s="7"/>
      <c r="C2" s="7"/>
      <c r="D2" s="7"/>
      <c r="E2" s="7"/>
      <c r="F2" s="7"/>
      <c r="G2" s="7"/>
      <c r="H2" s="7"/>
      <c r="I2" s="7"/>
      <c r="J2" s="5"/>
      <c r="K2" s="8"/>
      <c r="L2" s="9"/>
      <c r="M2" s="9"/>
      <c r="N2" s="6"/>
      <c r="O2" s="6"/>
      <c r="P2" s="10"/>
      <c r="Q2" s="10"/>
      <c r="R2" s="10"/>
      <c r="S2" s="6"/>
      <c r="T2" s="6"/>
    </row>
    <row r="3" spans="2:43" x14ac:dyDescent="0.4">
      <c r="B3" t="s">
        <v>37</v>
      </c>
      <c r="P3" s="4"/>
      <c r="Q3" s="195"/>
      <c r="R3" s="195"/>
      <c r="S3" s="195"/>
      <c r="T3" s="195"/>
    </row>
    <row r="4" spans="2:43" x14ac:dyDescent="0.4">
      <c r="B4" s="145" t="s">
        <v>18</v>
      </c>
      <c r="C4" s="145"/>
      <c r="D4" s="145"/>
      <c r="E4" s="145"/>
      <c r="F4" s="145"/>
      <c r="G4" s="145"/>
      <c r="H4" s="145"/>
      <c r="I4" s="145"/>
      <c r="J4" s="145" t="s">
        <v>251</v>
      </c>
      <c r="K4" s="145"/>
      <c r="L4" s="145"/>
      <c r="M4" s="145"/>
      <c r="N4" s="145"/>
      <c r="O4" s="145"/>
      <c r="P4" s="337" t="s">
        <v>52</v>
      </c>
      <c r="Q4" s="340"/>
      <c r="R4" s="340"/>
      <c r="S4" s="340"/>
      <c r="T4" s="333"/>
      <c r="U4" s="145" t="s">
        <v>15</v>
      </c>
      <c r="V4" s="145"/>
      <c r="W4" s="145"/>
      <c r="X4" s="145"/>
      <c r="Y4" s="145"/>
      <c r="Z4" s="145"/>
      <c r="AA4" s="337" t="s">
        <v>53</v>
      </c>
      <c r="AB4" s="340"/>
      <c r="AC4" s="340"/>
      <c r="AD4" s="340"/>
      <c r="AE4" s="340"/>
      <c r="AF4" s="340"/>
      <c r="AG4" s="340"/>
      <c r="AH4" s="340"/>
      <c r="AI4" s="333"/>
      <c r="AJ4" s="6"/>
      <c r="AK4" s="6"/>
      <c r="AL4" s="10"/>
      <c r="AM4" s="10"/>
      <c r="AN4" s="10"/>
      <c r="AO4" s="10"/>
      <c r="AP4" s="6"/>
      <c r="AQ4" s="6"/>
    </row>
    <row r="5" spans="2:43" x14ac:dyDescent="0.4">
      <c r="B5" s="314" t="s">
        <v>38</v>
      </c>
      <c r="C5" s="314"/>
      <c r="D5" s="314"/>
      <c r="E5" s="314"/>
      <c r="F5" s="314"/>
      <c r="G5" s="314"/>
      <c r="H5" s="314"/>
      <c r="I5" s="314"/>
      <c r="J5" s="2" t="s">
        <v>6</v>
      </c>
      <c r="K5" s="3" t="s">
        <v>12</v>
      </c>
      <c r="L5" s="347">
        <v>54.8</v>
      </c>
      <c r="M5" s="338"/>
      <c r="N5" s="333" t="s">
        <v>14</v>
      </c>
      <c r="O5" s="145"/>
      <c r="P5" s="339" t="s">
        <v>47</v>
      </c>
      <c r="Q5" s="348"/>
      <c r="R5" s="347"/>
      <c r="S5" s="340" t="s">
        <v>48</v>
      </c>
      <c r="T5" s="333"/>
      <c r="U5" s="338">
        <f>L5</f>
        <v>54.8</v>
      </c>
      <c r="V5" s="338"/>
      <c r="W5" s="338"/>
      <c r="X5" s="339"/>
      <c r="Y5" s="333" t="s">
        <v>14</v>
      </c>
      <c r="Z5" s="145"/>
      <c r="AA5" s="341" t="s">
        <v>59</v>
      </c>
      <c r="AB5" s="342"/>
      <c r="AC5" s="342"/>
      <c r="AD5" s="342"/>
      <c r="AE5" s="342"/>
      <c r="AF5" s="342"/>
      <c r="AG5" s="342"/>
      <c r="AH5" s="342"/>
      <c r="AI5" s="343"/>
      <c r="AJ5" s="6"/>
      <c r="AK5" s="6"/>
      <c r="AL5" s="10"/>
      <c r="AM5" s="10"/>
      <c r="AN5" s="10"/>
      <c r="AO5" s="10"/>
      <c r="AP5" s="6"/>
      <c r="AQ5" s="6"/>
    </row>
    <row r="6" spans="2:43" x14ac:dyDescent="0.4">
      <c r="B6" s="314" t="s">
        <v>140</v>
      </c>
      <c r="C6" s="314"/>
      <c r="D6" s="314"/>
      <c r="E6" s="314"/>
      <c r="F6" s="314"/>
      <c r="G6" s="314"/>
      <c r="H6" s="314"/>
      <c r="I6" s="314"/>
      <c r="J6" s="2" t="s">
        <v>6</v>
      </c>
      <c r="K6" s="3" t="s">
        <v>12</v>
      </c>
      <c r="L6" s="347">
        <v>32.799999999999997</v>
      </c>
      <c r="M6" s="338"/>
      <c r="N6" s="333" t="s">
        <v>14</v>
      </c>
      <c r="O6" s="145"/>
      <c r="P6" s="339" t="s">
        <v>138</v>
      </c>
      <c r="Q6" s="348"/>
      <c r="R6" s="347"/>
      <c r="S6" s="340" t="s">
        <v>48</v>
      </c>
      <c r="T6" s="333"/>
      <c r="U6" s="338">
        <f>L6</f>
        <v>32.799999999999997</v>
      </c>
      <c r="V6" s="338"/>
      <c r="W6" s="338"/>
      <c r="X6" s="339"/>
      <c r="Y6" s="333" t="s">
        <v>14</v>
      </c>
      <c r="Z6" s="145"/>
      <c r="AA6" s="341" t="s">
        <v>69</v>
      </c>
      <c r="AB6" s="342"/>
      <c r="AC6" s="342"/>
      <c r="AD6" s="342"/>
      <c r="AE6" s="342"/>
      <c r="AF6" s="342"/>
      <c r="AG6" s="342"/>
      <c r="AH6" s="342"/>
      <c r="AI6" s="343"/>
      <c r="AJ6" s="6"/>
      <c r="AK6" s="6"/>
      <c r="AL6" s="10"/>
      <c r="AM6" s="10"/>
      <c r="AN6" s="10"/>
      <c r="AO6" s="10"/>
      <c r="AP6" s="6"/>
      <c r="AQ6" s="6"/>
    </row>
    <row r="7" spans="2:43" x14ac:dyDescent="0.4">
      <c r="B7" s="314" t="s">
        <v>39</v>
      </c>
      <c r="C7" s="314"/>
      <c r="D7" s="314"/>
      <c r="E7" s="314"/>
      <c r="F7" s="314"/>
      <c r="G7" s="314"/>
      <c r="H7" s="314"/>
      <c r="I7" s="314"/>
      <c r="J7" s="2" t="s">
        <v>11</v>
      </c>
      <c r="K7" s="3" t="s">
        <v>12</v>
      </c>
      <c r="L7" s="347">
        <v>1.32</v>
      </c>
      <c r="M7" s="338"/>
      <c r="N7" s="333" t="s">
        <v>14</v>
      </c>
      <c r="O7" s="145"/>
      <c r="P7" s="339">
        <v>52.16</v>
      </c>
      <c r="Q7" s="348"/>
      <c r="R7" s="347"/>
      <c r="S7" s="340" t="s">
        <v>14</v>
      </c>
      <c r="T7" s="333"/>
      <c r="U7" s="338">
        <f>L7*P7</f>
        <v>68.851200000000006</v>
      </c>
      <c r="V7" s="338"/>
      <c r="W7" s="338"/>
      <c r="X7" s="339"/>
      <c r="Y7" s="333" t="s">
        <v>13</v>
      </c>
      <c r="Z7" s="145"/>
      <c r="AA7" s="341" t="s">
        <v>252</v>
      </c>
      <c r="AB7" s="342"/>
      <c r="AC7" s="342"/>
      <c r="AD7" s="342"/>
      <c r="AE7" s="342"/>
      <c r="AF7" s="342"/>
      <c r="AG7" s="342"/>
      <c r="AH7" s="342"/>
      <c r="AI7" s="343"/>
      <c r="AJ7" s="6"/>
      <c r="AK7" s="6"/>
      <c r="AL7" s="10"/>
      <c r="AM7" s="10"/>
      <c r="AN7" s="10"/>
      <c r="AO7" s="10"/>
      <c r="AP7" s="6"/>
      <c r="AQ7" s="6"/>
    </row>
    <row r="8" spans="2:43" x14ac:dyDescent="0.4">
      <c r="B8" s="314" t="s">
        <v>141</v>
      </c>
      <c r="C8" s="314"/>
      <c r="D8" s="314"/>
      <c r="E8" s="314"/>
      <c r="F8" s="314"/>
      <c r="G8" s="314"/>
      <c r="H8" s="314"/>
      <c r="I8" s="314"/>
      <c r="J8" s="2" t="s">
        <v>11</v>
      </c>
      <c r="K8" s="3" t="s">
        <v>12</v>
      </c>
      <c r="L8" s="347">
        <v>1.03</v>
      </c>
      <c r="M8" s="338"/>
      <c r="N8" s="333" t="s">
        <v>14</v>
      </c>
      <c r="O8" s="145"/>
      <c r="P8" s="339">
        <v>30.74</v>
      </c>
      <c r="Q8" s="348"/>
      <c r="R8" s="347"/>
      <c r="S8" s="340" t="s">
        <v>14</v>
      </c>
      <c r="T8" s="333"/>
      <c r="U8" s="338">
        <f>L8*P8</f>
        <v>31.662199999999999</v>
      </c>
      <c r="V8" s="338"/>
      <c r="W8" s="338"/>
      <c r="X8" s="339"/>
      <c r="Y8" s="333" t="s">
        <v>13</v>
      </c>
      <c r="Z8" s="145"/>
      <c r="AA8" s="341" t="s">
        <v>139</v>
      </c>
      <c r="AB8" s="342"/>
      <c r="AC8" s="342"/>
      <c r="AD8" s="342"/>
      <c r="AE8" s="342"/>
      <c r="AF8" s="342"/>
      <c r="AG8" s="342"/>
      <c r="AH8" s="342"/>
      <c r="AI8" s="343"/>
      <c r="AJ8" s="6"/>
      <c r="AK8" s="6"/>
      <c r="AL8" s="10"/>
      <c r="AM8" s="10"/>
      <c r="AN8" s="10"/>
      <c r="AO8" s="10"/>
      <c r="AP8" s="6"/>
      <c r="AQ8" s="6"/>
    </row>
    <row r="9" spans="2:43" x14ac:dyDescent="0.4">
      <c r="B9" s="314" t="s">
        <v>40</v>
      </c>
      <c r="C9" s="314"/>
      <c r="D9" s="314"/>
      <c r="E9" s="314"/>
      <c r="F9" s="314"/>
      <c r="G9" s="314"/>
      <c r="H9" s="314"/>
      <c r="I9" s="314"/>
      <c r="J9" s="2" t="s">
        <v>6</v>
      </c>
      <c r="K9" s="3" t="s">
        <v>12</v>
      </c>
      <c r="L9" s="347">
        <v>20</v>
      </c>
      <c r="M9" s="338"/>
      <c r="N9" s="333" t="s">
        <v>14</v>
      </c>
      <c r="O9" s="145"/>
      <c r="P9" s="339" t="s">
        <v>49</v>
      </c>
      <c r="Q9" s="348"/>
      <c r="R9" s="347"/>
      <c r="S9" s="340" t="s">
        <v>14</v>
      </c>
      <c r="T9" s="333"/>
      <c r="U9" s="338">
        <f>L9</f>
        <v>20</v>
      </c>
      <c r="V9" s="338"/>
      <c r="W9" s="338"/>
      <c r="X9" s="339"/>
      <c r="Y9" s="333" t="s">
        <v>14</v>
      </c>
      <c r="Z9" s="145"/>
      <c r="AA9" s="341" t="s">
        <v>54</v>
      </c>
      <c r="AB9" s="342"/>
      <c r="AC9" s="342"/>
      <c r="AD9" s="342"/>
      <c r="AE9" s="342"/>
      <c r="AF9" s="342"/>
      <c r="AG9" s="342"/>
      <c r="AH9" s="342"/>
      <c r="AI9" s="343"/>
      <c r="AJ9" s="6"/>
      <c r="AK9" s="6"/>
      <c r="AL9" s="10"/>
      <c r="AM9" s="10"/>
      <c r="AN9" s="10"/>
      <c r="AO9" s="10"/>
      <c r="AP9" s="6"/>
      <c r="AQ9" s="6"/>
    </row>
    <row r="10" spans="2:43" x14ac:dyDescent="0.4">
      <c r="B10" s="314" t="s">
        <v>41</v>
      </c>
      <c r="C10" s="314"/>
      <c r="D10" s="314"/>
      <c r="E10" s="314"/>
      <c r="F10" s="314"/>
      <c r="G10" s="314"/>
      <c r="H10" s="314"/>
      <c r="I10" s="314"/>
      <c r="J10" s="2" t="s">
        <v>11</v>
      </c>
      <c r="K10" s="3" t="s">
        <v>12</v>
      </c>
      <c r="L10" s="347">
        <v>0.97099999999999997</v>
      </c>
      <c r="M10" s="338"/>
      <c r="N10" s="333" t="s">
        <v>14</v>
      </c>
      <c r="O10" s="145"/>
      <c r="P10" s="339">
        <v>18.059999999999999</v>
      </c>
      <c r="Q10" s="348"/>
      <c r="R10" s="347"/>
      <c r="S10" s="340" t="s">
        <v>14</v>
      </c>
      <c r="T10" s="333"/>
      <c r="U10" s="338">
        <f>L10*P10</f>
        <v>17.536259999999999</v>
      </c>
      <c r="V10" s="338"/>
      <c r="W10" s="338"/>
      <c r="X10" s="339"/>
      <c r="Y10" s="333" t="s">
        <v>13</v>
      </c>
      <c r="Z10" s="145"/>
      <c r="AA10" s="349" t="s">
        <v>253</v>
      </c>
      <c r="AB10" s="261"/>
      <c r="AC10" s="261"/>
      <c r="AD10" s="261"/>
      <c r="AE10" s="261"/>
      <c r="AF10" s="261"/>
      <c r="AG10" s="261"/>
      <c r="AH10" s="261"/>
      <c r="AI10" s="313"/>
    </row>
    <row r="11" spans="2:43" x14ac:dyDescent="0.4">
      <c r="B11" s="7"/>
      <c r="C11" s="7"/>
      <c r="D11" s="7"/>
      <c r="E11" s="7"/>
      <c r="F11" s="7"/>
      <c r="G11" s="7"/>
      <c r="H11" s="7"/>
      <c r="I11" s="7"/>
      <c r="J11" s="5"/>
      <c r="K11" s="8"/>
      <c r="L11" s="10"/>
      <c r="M11" s="10"/>
      <c r="N11" s="6"/>
      <c r="O11" s="6"/>
      <c r="P11" s="10"/>
      <c r="Q11" s="10"/>
      <c r="R11" s="10"/>
      <c r="S11" s="6"/>
      <c r="T11" s="6"/>
      <c r="U11" s="10"/>
      <c r="V11" s="10"/>
      <c r="W11" s="10"/>
      <c r="X11" s="10"/>
      <c r="Y11" s="6"/>
      <c r="Z11" s="6"/>
      <c r="AA11" s="7"/>
      <c r="AB11" s="7"/>
      <c r="AC11" s="7"/>
      <c r="AD11" s="7"/>
      <c r="AE11" s="7"/>
      <c r="AF11" s="7"/>
      <c r="AG11" s="7"/>
      <c r="AH11" s="7"/>
      <c r="AI11" s="7"/>
    </row>
    <row r="12" spans="2:43" x14ac:dyDescent="0.4">
      <c r="B12" s="7"/>
      <c r="C12" s="7"/>
      <c r="D12" s="7"/>
      <c r="E12" s="7"/>
      <c r="F12" s="7"/>
      <c r="G12" s="7"/>
      <c r="H12" s="7"/>
      <c r="I12" s="7"/>
      <c r="J12" s="5"/>
      <c r="K12" s="8"/>
      <c r="L12" s="10"/>
      <c r="M12" s="10"/>
      <c r="N12" s="6"/>
      <c r="O12" s="6"/>
      <c r="P12" s="10"/>
      <c r="Q12" s="10"/>
      <c r="R12" s="10"/>
      <c r="S12" s="6"/>
      <c r="T12" s="6"/>
      <c r="U12" s="10"/>
      <c r="V12" s="10"/>
      <c r="W12" s="10"/>
      <c r="X12" s="10"/>
      <c r="Y12" s="6"/>
      <c r="Z12" s="6"/>
      <c r="AA12" s="7"/>
      <c r="AB12" s="7"/>
      <c r="AC12" s="7"/>
      <c r="AD12" s="7"/>
      <c r="AE12" s="7"/>
      <c r="AF12" s="7"/>
      <c r="AG12" s="7"/>
      <c r="AH12" s="7"/>
      <c r="AI12" s="7"/>
    </row>
    <row r="13" spans="2:43" x14ac:dyDescent="0.4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</row>
    <row r="14" spans="2:43" x14ac:dyDescent="0.4">
      <c r="B14" t="s">
        <v>42</v>
      </c>
      <c r="P14" s="4"/>
      <c r="Q14" s="195"/>
      <c r="R14" s="195"/>
      <c r="S14" s="195"/>
      <c r="T14" s="195"/>
    </row>
    <row r="15" spans="2:43" x14ac:dyDescent="0.4">
      <c r="B15" s="145" t="s">
        <v>18</v>
      </c>
      <c r="C15" s="145"/>
      <c r="D15" s="145"/>
      <c r="E15" s="145"/>
      <c r="F15" s="145"/>
      <c r="G15" s="145"/>
      <c r="H15" s="145"/>
      <c r="I15" s="145"/>
      <c r="J15" s="145" t="s">
        <v>46</v>
      </c>
      <c r="K15" s="145"/>
      <c r="L15" s="145"/>
      <c r="M15" s="145"/>
      <c r="N15" s="145"/>
      <c r="O15" s="145"/>
      <c r="P15" s="145" t="s">
        <v>50</v>
      </c>
      <c r="Q15" s="145"/>
      <c r="R15" s="145"/>
      <c r="S15" s="145"/>
      <c r="T15" s="145"/>
      <c r="U15" s="145" t="s">
        <v>15</v>
      </c>
      <c r="V15" s="145"/>
      <c r="W15" s="145"/>
      <c r="X15" s="145"/>
      <c r="Y15" s="145"/>
      <c r="Z15" s="145"/>
      <c r="AA15" s="337" t="s">
        <v>53</v>
      </c>
      <c r="AB15" s="340"/>
      <c r="AC15" s="340"/>
      <c r="AD15" s="340"/>
      <c r="AE15" s="340"/>
      <c r="AF15" s="340"/>
      <c r="AG15" s="340"/>
      <c r="AH15" s="340"/>
      <c r="AI15" s="333"/>
    </row>
    <row r="16" spans="2:43" x14ac:dyDescent="0.4">
      <c r="B16" s="310" t="s">
        <v>43</v>
      </c>
      <c r="C16" s="311"/>
      <c r="D16" s="311"/>
      <c r="E16" s="311"/>
      <c r="F16" s="311"/>
      <c r="G16" s="311"/>
      <c r="H16" s="311"/>
      <c r="I16" s="311"/>
      <c r="J16" s="2" t="s">
        <v>10</v>
      </c>
      <c r="K16" s="3" t="s">
        <v>12</v>
      </c>
      <c r="L16" s="334">
        <v>0.54</v>
      </c>
      <c r="M16" s="335"/>
      <c r="N16" s="333" t="s">
        <v>13</v>
      </c>
      <c r="O16" s="145"/>
      <c r="P16" s="338">
        <v>49.7</v>
      </c>
      <c r="Q16" s="338"/>
      <c r="R16" s="339"/>
      <c r="S16" s="333" t="s">
        <v>14</v>
      </c>
      <c r="T16" s="145"/>
      <c r="U16" s="338">
        <f>L16*P16</f>
        <v>26.838000000000005</v>
      </c>
      <c r="V16" s="338"/>
      <c r="W16" s="338"/>
      <c r="X16" s="339"/>
      <c r="Y16" s="333" t="s">
        <v>16</v>
      </c>
      <c r="Z16" s="145"/>
      <c r="AA16" s="341" t="s">
        <v>55</v>
      </c>
      <c r="AB16" s="342"/>
      <c r="AC16" s="342"/>
      <c r="AD16" s="342"/>
      <c r="AE16" s="342"/>
      <c r="AF16" s="342"/>
      <c r="AG16" s="342"/>
      <c r="AH16" s="342"/>
      <c r="AI16" s="343"/>
    </row>
    <row r="17" spans="2:35" x14ac:dyDescent="0.4">
      <c r="B17" s="310" t="s">
        <v>44</v>
      </c>
      <c r="C17" s="311"/>
      <c r="D17" s="311"/>
      <c r="E17" s="311"/>
      <c r="F17" s="311"/>
      <c r="G17" s="311"/>
      <c r="H17" s="311"/>
      <c r="I17" s="311"/>
      <c r="J17" s="2" t="s">
        <v>10</v>
      </c>
      <c r="K17" s="3" t="s">
        <v>12</v>
      </c>
      <c r="L17" s="333">
        <v>0.66</v>
      </c>
      <c r="M17" s="145"/>
      <c r="N17" s="333" t="s">
        <v>13</v>
      </c>
      <c r="O17" s="145"/>
      <c r="P17" s="338">
        <v>1.8</v>
      </c>
      <c r="Q17" s="338"/>
      <c r="R17" s="339"/>
      <c r="S17" s="333" t="s">
        <v>14</v>
      </c>
      <c r="T17" s="145"/>
      <c r="U17" s="338">
        <f>L17*P17</f>
        <v>1.1880000000000002</v>
      </c>
      <c r="V17" s="338"/>
      <c r="W17" s="338"/>
      <c r="X17" s="339"/>
      <c r="Y17" s="333" t="s">
        <v>16</v>
      </c>
      <c r="Z17" s="145"/>
      <c r="AA17" s="341" t="s">
        <v>55</v>
      </c>
      <c r="AB17" s="342"/>
      <c r="AC17" s="342"/>
      <c r="AD17" s="342"/>
      <c r="AE17" s="342"/>
      <c r="AF17" s="342"/>
      <c r="AG17" s="342"/>
      <c r="AH17" s="342"/>
      <c r="AI17" s="343"/>
    </row>
    <row r="18" spans="2:35" x14ac:dyDescent="0.4">
      <c r="B18" s="310" t="s">
        <v>45</v>
      </c>
      <c r="C18" s="311"/>
      <c r="D18" s="311"/>
      <c r="E18" s="311"/>
      <c r="F18" s="311"/>
      <c r="G18" s="311"/>
      <c r="H18" s="311"/>
      <c r="I18" s="311"/>
      <c r="J18" s="2" t="s">
        <v>10</v>
      </c>
      <c r="K18" s="3" t="s">
        <v>12</v>
      </c>
      <c r="L18" s="334">
        <v>0.12</v>
      </c>
      <c r="M18" s="335"/>
      <c r="N18" s="333" t="s">
        <v>13</v>
      </c>
      <c r="O18" s="145"/>
      <c r="P18" s="338">
        <v>2.8</v>
      </c>
      <c r="Q18" s="338"/>
      <c r="R18" s="339"/>
      <c r="S18" s="333" t="s">
        <v>14</v>
      </c>
      <c r="T18" s="145"/>
      <c r="U18" s="338">
        <f>L18*P18</f>
        <v>0.33599999999999997</v>
      </c>
      <c r="V18" s="338"/>
      <c r="W18" s="338"/>
      <c r="X18" s="339"/>
      <c r="Y18" s="333" t="s">
        <v>16</v>
      </c>
      <c r="Z18" s="145"/>
      <c r="AA18" s="341" t="s">
        <v>55</v>
      </c>
      <c r="AB18" s="342"/>
      <c r="AC18" s="342"/>
      <c r="AD18" s="342"/>
      <c r="AE18" s="342"/>
      <c r="AF18" s="342"/>
      <c r="AG18" s="342"/>
      <c r="AH18" s="342"/>
      <c r="AI18" s="343"/>
    </row>
    <row r="19" spans="2:35" x14ac:dyDescent="0.4">
      <c r="B19" s="314" t="s">
        <v>51</v>
      </c>
      <c r="C19" s="314"/>
      <c r="D19" s="314"/>
      <c r="E19" s="314"/>
      <c r="F19" s="314"/>
      <c r="G19" s="314"/>
      <c r="H19" s="314"/>
      <c r="I19" s="314"/>
      <c r="J19" s="2"/>
      <c r="K19" s="3"/>
      <c r="L19" s="334"/>
      <c r="M19" s="335"/>
      <c r="N19" s="333"/>
      <c r="O19" s="145"/>
      <c r="P19" s="338"/>
      <c r="Q19" s="338"/>
      <c r="R19" s="339"/>
      <c r="S19" s="333"/>
      <c r="T19" s="145"/>
      <c r="U19" s="338">
        <f>SUM(U16:X18)</f>
        <v>28.362000000000002</v>
      </c>
      <c r="V19" s="338"/>
      <c r="W19" s="338"/>
      <c r="X19" s="339"/>
      <c r="Y19" s="333" t="s">
        <v>16</v>
      </c>
      <c r="Z19" s="145"/>
      <c r="AA19" s="337"/>
      <c r="AB19" s="340"/>
      <c r="AC19" s="340"/>
      <c r="AD19" s="340"/>
      <c r="AE19" s="340"/>
      <c r="AF19" s="340"/>
      <c r="AG19" s="340"/>
      <c r="AH19" s="340"/>
      <c r="AI19" s="333"/>
    </row>
    <row r="20" spans="2:35" x14ac:dyDescent="0.4">
      <c r="B20" s="7"/>
      <c r="C20" s="7"/>
      <c r="D20" s="7"/>
      <c r="E20" s="7"/>
      <c r="F20" s="7"/>
      <c r="G20" s="7"/>
      <c r="H20" s="7"/>
      <c r="I20" s="7"/>
      <c r="J20" s="5"/>
      <c r="K20" s="8"/>
      <c r="L20" s="9"/>
      <c r="M20" s="9"/>
      <c r="N20" s="6"/>
      <c r="O20" s="6"/>
      <c r="P20" s="10"/>
      <c r="Q20" s="10"/>
      <c r="R20" s="10"/>
      <c r="S20" s="6"/>
      <c r="T20" s="6"/>
      <c r="U20" s="10"/>
      <c r="V20" s="10"/>
      <c r="W20" s="10"/>
      <c r="X20" s="10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</row>
    <row r="21" spans="2:35" x14ac:dyDescent="0.4">
      <c r="B21" s="7"/>
      <c r="C21" s="7"/>
      <c r="D21" s="7"/>
      <c r="E21" s="7"/>
      <c r="F21" s="7"/>
      <c r="G21" s="7"/>
      <c r="H21" s="7"/>
      <c r="I21" s="7"/>
      <c r="J21" s="5"/>
      <c r="K21" s="8"/>
      <c r="L21" s="9"/>
      <c r="M21" s="9"/>
      <c r="N21" s="6"/>
      <c r="O21" s="6"/>
      <c r="P21" s="10"/>
      <c r="Q21" s="10"/>
      <c r="R21" s="10"/>
      <c r="S21" s="6"/>
      <c r="T21" s="6"/>
      <c r="U21" s="10"/>
      <c r="V21" s="10"/>
      <c r="W21" s="10"/>
      <c r="X21" s="10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2:35" x14ac:dyDescent="0.4">
      <c r="B22" s="7"/>
      <c r="C22" s="7"/>
      <c r="D22" s="7"/>
      <c r="E22" s="7"/>
      <c r="F22" s="7"/>
      <c r="G22" s="7"/>
      <c r="H22" s="7"/>
      <c r="I22" s="7"/>
      <c r="J22" s="5"/>
      <c r="K22" s="8"/>
      <c r="L22" s="9"/>
      <c r="M22" s="9"/>
      <c r="N22" s="6"/>
      <c r="O22" s="6"/>
      <c r="P22" s="10"/>
      <c r="Q22" s="10"/>
      <c r="R22" s="10"/>
      <c r="S22" s="6"/>
      <c r="T22" s="6"/>
      <c r="U22" s="10"/>
      <c r="V22" s="10"/>
      <c r="W22" s="10"/>
      <c r="X22" s="10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</row>
    <row r="23" spans="2:35" x14ac:dyDescent="0.4">
      <c r="B23" s="7"/>
      <c r="C23" s="7"/>
      <c r="D23" s="7"/>
      <c r="E23" s="7"/>
      <c r="F23" s="7"/>
      <c r="G23" s="7"/>
      <c r="H23" s="7"/>
      <c r="I23" s="7"/>
      <c r="J23" s="5"/>
      <c r="K23" s="8"/>
      <c r="L23" s="9"/>
      <c r="M23" s="9"/>
      <c r="N23" s="6"/>
      <c r="O23" s="6"/>
      <c r="P23" s="10"/>
      <c r="Q23" s="10"/>
      <c r="R23" s="10"/>
      <c r="S23" s="6"/>
      <c r="T23" s="6"/>
      <c r="U23" s="10"/>
      <c r="V23" s="10"/>
      <c r="W23" s="10"/>
      <c r="X23" s="10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2:35" x14ac:dyDescent="0.4">
      <c r="B24" s="7"/>
      <c r="C24" s="7"/>
      <c r="D24" s="7"/>
      <c r="E24" s="7"/>
      <c r="F24" s="7"/>
      <c r="G24" s="7"/>
      <c r="H24" s="7"/>
      <c r="I24" s="7"/>
      <c r="J24" s="5"/>
      <c r="K24" s="8"/>
      <c r="L24" s="9"/>
      <c r="M24" s="9"/>
      <c r="N24" s="6"/>
      <c r="O24" s="6"/>
      <c r="P24" s="10"/>
      <c r="Q24" s="10"/>
      <c r="R24" s="10"/>
      <c r="S24" s="6"/>
      <c r="T24" s="6"/>
      <c r="U24" s="10"/>
      <c r="V24" s="10"/>
      <c r="W24" s="10"/>
      <c r="X24" s="10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2:35" x14ac:dyDescent="0.4">
      <c r="B25" s="7"/>
      <c r="C25" s="7"/>
      <c r="D25" s="7"/>
      <c r="E25" s="7"/>
      <c r="F25" s="7"/>
      <c r="G25" s="7"/>
      <c r="H25" s="7"/>
      <c r="I25" s="7"/>
      <c r="J25" s="5"/>
      <c r="K25" s="8"/>
      <c r="L25" s="9"/>
      <c r="M25" s="9"/>
      <c r="N25" s="6"/>
      <c r="O25" s="6"/>
      <c r="P25" s="10"/>
      <c r="Q25" s="10"/>
      <c r="R25" s="10"/>
      <c r="S25" s="6"/>
      <c r="T25" s="6"/>
      <c r="U25" s="10"/>
      <c r="V25" s="10"/>
      <c r="W25" s="10"/>
      <c r="X25" s="10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2:35" x14ac:dyDescent="0.4">
      <c r="B26" s="7"/>
      <c r="C26" s="7"/>
      <c r="D26" s="7"/>
      <c r="E26" s="7"/>
      <c r="F26" s="7"/>
      <c r="G26" s="7"/>
      <c r="H26" s="7"/>
      <c r="I26" s="7"/>
      <c r="J26" s="5"/>
      <c r="K26" s="8"/>
      <c r="L26" s="9"/>
      <c r="M26" s="9"/>
      <c r="N26" s="6"/>
      <c r="O26" s="6"/>
      <c r="P26" s="10"/>
      <c r="Q26" s="10"/>
      <c r="R26" s="10"/>
      <c r="S26" s="6"/>
      <c r="T26" s="6"/>
      <c r="U26" s="10"/>
      <c r="V26" s="10"/>
      <c r="W26" s="10"/>
      <c r="X26" s="10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2:35" x14ac:dyDescent="0.4">
      <c r="B27" s="7"/>
      <c r="C27" s="7"/>
      <c r="D27" s="7"/>
      <c r="E27" s="7"/>
      <c r="F27" s="7"/>
      <c r="G27" s="7"/>
      <c r="H27" s="7"/>
      <c r="I27" s="7"/>
      <c r="J27" s="5"/>
      <c r="K27" s="8"/>
      <c r="L27" s="9"/>
      <c r="M27" s="9"/>
      <c r="N27" s="6"/>
      <c r="O27" s="6"/>
      <c r="P27" s="10"/>
      <c r="Q27" s="10"/>
      <c r="R27" s="10"/>
      <c r="S27" s="6"/>
      <c r="T27" s="6"/>
      <c r="U27" s="10"/>
      <c r="V27" s="10"/>
      <c r="W27" s="10"/>
      <c r="X27" s="10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2:35" x14ac:dyDescent="0.4">
      <c r="B28" s="7"/>
      <c r="C28" s="7"/>
      <c r="D28" s="7"/>
      <c r="E28" s="7"/>
      <c r="F28" s="7"/>
      <c r="G28" s="7"/>
      <c r="H28" s="7"/>
      <c r="I28" s="7"/>
      <c r="J28" s="5"/>
      <c r="K28" s="8"/>
      <c r="L28" s="9"/>
      <c r="M28" s="9"/>
      <c r="N28" s="6"/>
      <c r="O28" s="6"/>
      <c r="P28" s="10"/>
      <c r="Q28" s="10"/>
      <c r="R28" s="10"/>
      <c r="S28" s="6"/>
      <c r="T28" s="6"/>
      <c r="U28" s="10"/>
      <c r="V28" s="10"/>
      <c r="W28" s="10"/>
      <c r="X28" s="10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</row>
    <row r="29" spans="2:35" x14ac:dyDescent="0.4">
      <c r="B29" s="7"/>
      <c r="C29" s="7"/>
      <c r="D29" s="7"/>
      <c r="E29" s="7"/>
      <c r="F29" s="7"/>
      <c r="G29" s="7"/>
      <c r="H29" s="7"/>
      <c r="I29" s="7"/>
      <c r="J29" s="5"/>
      <c r="K29" s="8"/>
      <c r="L29" s="9"/>
      <c r="M29" s="9"/>
      <c r="N29" s="6"/>
      <c r="O29" s="6"/>
      <c r="P29" s="10"/>
      <c r="Q29" s="10"/>
      <c r="R29" s="10"/>
      <c r="S29" s="6"/>
      <c r="T29" s="6"/>
      <c r="U29" s="10"/>
      <c r="V29" s="10"/>
      <c r="W29" s="10"/>
      <c r="X29" s="10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</row>
    <row r="30" spans="2:35" x14ac:dyDescent="0.4">
      <c r="B30" s="7"/>
      <c r="C30" s="7"/>
      <c r="D30" s="7"/>
      <c r="E30" s="7"/>
      <c r="F30" s="7"/>
      <c r="G30" s="7"/>
      <c r="H30" s="7"/>
      <c r="I30" s="7"/>
      <c r="J30" s="5"/>
      <c r="K30" s="8"/>
      <c r="L30" s="9"/>
      <c r="M30" s="9"/>
      <c r="N30" s="6"/>
      <c r="O30" s="6"/>
      <c r="P30" s="10"/>
      <c r="Q30" s="10"/>
      <c r="R30" s="10"/>
      <c r="S30" s="6"/>
      <c r="T30" s="6"/>
      <c r="U30" s="10"/>
      <c r="V30" s="10"/>
      <c r="W30" s="10"/>
      <c r="X30" s="10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</row>
    <row r="31" spans="2:35" x14ac:dyDescent="0.4">
      <c r="B31" s="7"/>
      <c r="C31" s="7"/>
      <c r="D31" s="7"/>
      <c r="E31" s="7"/>
      <c r="F31" s="7"/>
      <c r="G31" s="7"/>
      <c r="H31" s="7"/>
      <c r="I31" s="7"/>
      <c r="J31" s="5"/>
      <c r="K31" s="8"/>
      <c r="L31" s="9"/>
      <c r="M31" s="9"/>
      <c r="N31" s="6"/>
      <c r="O31" s="6"/>
      <c r="P31" s="10"/>
      <c r="Q31" s="10"/>
      <c r="R31" s="10"/>
      <c r="S31" s="6"/>
      <c r="T31" s="6"/>
      <c r="U31" s="10"/>
      <c r="V31" s="10"/>
      <c r="W31" s="10"/>
      <c r="X31" s="10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</row>
    <row r="32" spans="2:35" x14ac:dyDescent="0.4">
      <c r="B32" s="7"/>
      <c r="C32" s="7"/>
      <c r="D32" s="7"/>
      <c r="E32" s="7"/>
      <c r="F32" s="7"/>
      <c r="G32" s="7"/>
      <c r="H32" s="7"/>
      <c r="I32" s="7"/>
      <c r="J32" s="5"/>
      <c r="K32" s="8"/>
      <c r="L32" s="9"/>
      <c r="M32" s="9"/>
      <c r="N32" s="6"/>
      <c r="O32" s="6"/>
      <c r="P32" s="10"/>
      <c r="Q32" s="10"/>
      <c r="R32" s="10"/>
      <c r="S32" s="6"/>
      <c r="T32" s="6"/>
      <c r="U32" s="10"/>
      <c r="V32" s="10"/>
      <c r="W32" s="10"/>
      <c r="X32" s="10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2:35" x14ac:dyDescent="0.4">
      <c r="B33" s="7"/>
      <c r="C33" s="7"/>
      <c r="D33" s="7"/>
      <c r="E33" s="7"/>
      <c r="F33" s="7"/>
      <c r="G33" s="7"/>
      <c r="H33" s="7"/>
      <c r="I33" s="7"/>
      <c r="J33" s="5"/>
      <c r="K33" s="8"/>
      <c r="L33" s="9"/>
      <c r="M33" s="9"/>
      <c r="N33" s="6"/>
      <c r="O33" s="6"/>
      <c r="P33" s="10"/>
      <c r="Q33" s="10"/>
      <c r="R33" s="10"/>
      <c r="S33" s="6"/>
      <c r="T33" s="6"/>
      <c r="U33" s="10"/>
      <c r="V33" s="10"/>
      <c r="W33" s="10"/>
      <c r="X33" s="10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2:35" x14ac:dyDescent="0.4">
      <c r="B34" s="7"/>
      <c r="C34" s="7"/>
      <c r="D34" s="7"/>
      <c r="E34" s="7"/>
      <c r="F34" s="7"/>
      <c r="G34" s="7"/>
      <c r="H34" s="7"/>
      <c r="I34" s="7"/>
      <c r="J34" s="5"/>
      <c r="K34" s="8"/>
      <c r="L34" s="9"/>
      <c r="M34" s="9"/>
      <c r="N34" s="6"/>
      <c r="O34" s="6"/>
      <c r="P34" s="10"/>
      <c r="Q34" s="10"/>
      <c r="R34" s="10"/>
      <c r="S34" s="6"/>
      <c r="T34" s="6"/>
      <c r="U34" s="10"/>
      <c r="V34" s="10"/>
      <c r="W34" s="10"/>
      <c r="X34" s="10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  <row r="35" spans="2:35" x14ac:dyDescent="0.4">
      <c r="B35" s="7"/>
      <c r="C35" s="7"/>
      <c r="D35" s="7"/>
      <c r="E35" s="7"/>
      <c r="F35" s="7"/>
      <c r="G35" s="7"/>
      <c r="H35" s="7"/>
      <c r="I35" s="7"/>
      <c r="J35" s="5"/>
      <c r="K35" s="8"/>
      <c r="L35" s="9"/>
      <c r="M35" s="9"/>
      <c r="N35" s="6"/>
      <c r="O35" s="6"/>
      <c r="P35" s="10"/>
      <c r="Q35" s="10"/>
      <c r="R35" s="10"/>
      <c r="S35" s="6"/>
      <c r="T35" s="6"/>
      <c r="U35" s="10"/>
      <c r="V35" s="10"/>
      <c r="W35" s="10"/>
      <c r="X35" s="10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</row>
    <row r="36" spans="2:35" x14ac:dyDescent="0.4">
      <c r="B36" s="7"/>
      <c r="C36" s="7"/>
      <c r="D36" s="7"/>
      <c r="E36" s="7"/>
      <c r="F36" s="7"/>
      <c r="G36" s="7"/>
      <c r="H36" s="7"/>
      <c r="I36" s="7"/>
      <c r="J36" s="5"/>
      <c r="K36" s="8"/>
      <c r="L36" s="9"/>
      <c r="M36" s="9"/>
      <c r="N36" s="6"/>
      <c r="O36" s="6"/>
      <c r="P36" s="10"/>
      <c r="Q36" s="10"/>
      <c r="R36" s="10"/>
      <c r="S36" s="6"/>
      <c r="T36" s="6"/>
      <c r="U36" s="10"/>
      <c r="V36" s="10"/>
      <c r="W36" s="10"/>
      <c r="X36" s="10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</row>
    <row r="37" spans="2:35" x14ac:dyDescent="0.4">
      <c r="B37" s="7"/>
      <c r="C37" s="7"/>
      <c r="D37" s="7"/>
      <c r="E37" s="7"/>
      <c r="F37" s="7"/>
      <c r="G37" s="7"/>
      <c r="H37" s="7"/>
      <c r="I37" s="7"/>
      <c r="J37" s="5"/>
      <c r="K37" s="8"/>
      <c r="L37" s="9"/>
      <c r="M37" s="9"/>
      <c r="N37" s="6"/>
      <c r="O37" s="6"/>
      <c r="P37" s="10"/>
      <c r="Q37" s="10"/>
      <c r="R37" s="10"/>
      <c r="S37" s="6"/>
      <c r="T37" s="6"/>
      <c r="U37" s="10"/>
      <c r="V37" s="10"/>
      <c r="W37" s="10"/>
      <c r="X37" s="10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</row>
    <row r="38" spans="2:35" x14ac:dyDescent="0.4">
      <c r="B38" s="7"/>
      <c r="C38" s="7"/>
      <c r="D38" s="7"/>
      <c r="E38" s="7"/>
      <c r="F38" s="7"/>
      <c r="G38" s="7"/>
      <c r="H38" s="7"/>
      <c r="I38" s="7"/>
      <c r="J38" s="5"/>
      <c r="K38" s="8"/>
      <c r="L38" s="9"/>
      <c r="M38" s="9"/>
      <c r="N38" s="6"/>
      <c r="O38" s="6"/>
      <c r="P38" s="10"/>
      <c r="Q38" s="10"/>
      <c r="R38" s="10"/>
      <c r="S38" s="6"/>
      <c r="T38" s="6"/>
      <c r="U38" s="10"/>
      <c r="V38" s="10"/>
      <c r="W38" s="10"/>
      <c r="X38" s="10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</row>
    <row r="39" spans="2:35" x14ac:dyDescent="0.4">
      <c r="B39" s="7"/>
      <c r="C39" s="7"/>
      <c r="D39" s="7"/>
      <c r="E39" s="7"/>
      <c r="F39" s="7"/>
      <c r="G39" s="7"/>
      <c r="H39" s="7"/>
      <c r="I39" s="7"/>
      <c r="J39" s="5"/>
      <c r="K39" s="8"/>
      <c r="L39" s="9"/>
      <c r="M39" s="9"/>
      <c r="N39" s="6"/>
      <c r="O39" s="6"/>
      <c r="P39" s="10"/>
      <c r="Q39" s="10"/>
      <c r="R39" s="10"/>
      <c r="S39" s="6"/>
      <c r="T39" s="6"/>
      <c r="U39" s="10"/>
      <c r="V39" s="10"/>
      <c r="W39" s="10"/>
      <c r="X39" s="10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</row>
    <row r="40" spans="2:35" x14ac:dyDescent="0.4">
      <c r="B40" s="7"/>
      <c r="C40" s="7"/>
      <c r="D40" s="7"/>
      <c r="E40" s="7"/>
      <c r="F40" s="7"/>
      <c r="G40" s="7"/>
      <c r="H40" s="7"/>
      <c r="I40" s="7"/>
      <c r="J40" s="5"/>
      <c r="K40" s="8"/>
      <c r="L40" s="9"/>
      <c r="M40" s="9"/>
      <c r="N40" s="6"/>
      <c r="O40" s="6"/>
      <c r="P40" s="10"/>
      <c r="Q40" s="10"/>
      <c r="R40" s="10"/>
      <c r="S40" s="6"/>
      <c r="T40" s="6"/>
      <c r="U40" s="10"/>
      <c r="V40" s="10"/>
      <c r="W40" s="10"/>
      <c r="X40" s="10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</row>
    <row r="41" spans="2:35" x14ac:dyDescent="0.4">
      <c r="B41" s="7"/>
      <c r="C41" s="7"/>
      <c r="D41" s="7"/>
      <c r="E41" s="7"/>
      <c r="F41" s="7"/>
      <c r="G41" s="7"/>
      <c r="H41" s="7"/>
      <c r="I41" s="7"/>
      <c r="J41" s="5"/>
      <c r="K41" s="8"/>
      <c r="L41" s="9"/>
      <c r="M41" s="9"/>
      <c r="N41" s="6"/>
      <c r="O41" s="6"/>
      <c r="P41" s="10"/>
      <c r="Q41" s="10"/>
      <c r="R41" s="10"/>
      <c r="S41" s="6"/>
      <c r="T41" s="6"/>
      <c r="U41" s="10"/>
      <c r="V41" s="10"/>
      <c r="W41" s="10"/>
      <c r="X41" s="10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</row>
    <row r="42" spans="2:35" x14ac:dyDescent="0.4">
      <c r="B42" s="7"/>
      <c r="C42" s="7"/>
      <c r="D42" s="7"/>
      <c r="E42" s="7"/>
      <c r="F42" s="7"/>
      <c r="G42" s="7"/>
      <c r="H42" s="7"/>
      <c r="I42" s="7"/>
      <c r="J42" s="5"/>
      <c r="K42" s="8"/>
      <c r="L42" s="9"/>
      <c r="M42" s="9"/>
      <c r="N42" s="6"/>
      <c r="O42" s="6"/>
      <c r="P42" s="10"/>
      <c r="Q42" s="10"/>
      <c r="R42" s="10"/>
      <c r="S42" s="6"/>
      <c r="T42" s="6"/>
      <c r="U42" s="10"/>
      <c r="V42" s="10"/>
      <c r="W42" s="10"/>
      <c r="X42" s="10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</row>
    <row r="43" spans="2:35" x14ac:dyDescent="0.4">
      <c r="B43" s="7"/>
      <c r="C43" s="7"/>
      <c r="D43" s="7"/>
      <c r="E43" s="7"/>
      <c r="F43" s="7"/>
      <c r="G43" s="7"/>
      <c r="H43" s="7"/>
      <c r="I43" s="7"/>
      <c r="J43" s="5"/>
      <c r="K43" s="8"/>
      <c r="L43" s="9"/>
      <c r="M43" s="9"/>
      <c r="N43" s="6"/>
      <c r="O43" s="6"/>
      <c r="P43" s="10"/>
      <c r="Q43" s="10"/>
      <c r="R43" s="10"/>
      <c r="S43" s="6"/>
      <c r="T43" s="6"/>
      <c r="U43" s="10"/>
      <c r="V43" s="10"/>
      <c r="W43" s="10"/>
      <c r="X43" s="10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</row>
    <row r="44" spans="2:35" x14ac:dyDescent="0.4">
      <c r="B44" s="7"/>
      <c r="C44" s="7"/>
      <c r="D44" s="7"/>
      <c r="E44" s="7"/>
      <c r="F44" s="7"/>
      <c r="G44" s="7"/>
      <c r="H44" s="7"/>
      <c r="I44" s="7"/>
      <c r="J44" s="5"/>
      <c r="K44" s="8"/>
      <c r="L44" s="9"/>
      <c r="M44" s="9"/>
      <c r="N44" s="6"/>
      <c r="O44" s="6"/>
      <c r="P44" s="10"/>
      <c r="Q44" s="10"/>
      <c r="R44" s="10"/>
      <c r="S44" s="6"/>
      <c r="T44" s="6"/>
      <c r="U44" s="10"/>
      <c r="V44" s="10"/>
      <c r="W44" s="10"/>
      <c r="X44" s="10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</row>
    <row r="45" spans="2:35" x14ac:dyDescent="0.4">
      <c r="B45" s="7"/>
      <c r="C45" s="7"/>
      <c r="D45" s="7"/>
      <c r="E45" s="7"/>
      <c r="F45" s="7"/>
      <c r="G45" s="7"/>
      <c r="H45" s="7"/>
      <c r="I45" s="7"/>
      <c r="J45" s="5"/>
      <c r="K45" s="8"/>
      <c r="L45" s="9"/>
      <c r="M45" s="9"/>
      <c r="N45" s="6"/>
      <c r="O45" s="6"/>
      <c r="P45" s="10"/>
      <c r="Q45" s="10"/>
      <c r="R45" s="10"/>
      <c r="S45" s="6"/>
      <c r="T45" s="6"/>
      <c r="U45" s="10"/>
      <c r="V45" s="10"/>
      <c r="W45" s="10"/>
      <c r="X45" s="10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</row>
    <row r="46" spans="2:35" x14ac:dyDescent="0.4">
      <c r="B46" s="7"/>
      <c r="C46" s="7"/>
      <c r="D46" s="7"/>
      <c r="E46" s="7"/>
      <c r="F46" s="7"/>
      <c r="G46" s="7"/>
      <c r="H46" s="7"/>
      <c r="I46" s="7"/>
      <c r="J46" s="5"/>
      <c r="K46" s="8"/>
      <c r="L46" s="9"/>
      <c r="M46" s="9"/>
      <c r="N46" s="6"/>
      <c r="O46" s="6"/>
      <c r="P46" s="10"/>
      <c r="Q46" s="10"/>
      <c r="R46" s="10"/>
      <c r="S46" s="6"/>
      <c r="T46" s="6"/>
      <c r="U46" s="10"/>
      <c r="V46" s="10"/>
      <c r="W46" s="10"/>
      <c r="X46" s="10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</row>
    <row r="47" spans="2:35" x14ac:dyDescent="0.4">
      <c r="B47" s="7"/>
      <c r="C47" s="7"/>
      <c r="D47" s="7"/>
      <c r="E47" s="7"/>
      <c r="F47" s="7"/>
      <c r="G47" s="7"/>
      <c r="H47" s="7"/>
      <c r="I47" s="7"/>
      <c r="J47" s="5"/>
      <c r="K47" s="8"/>
      <c r="L47" s="9"/>
      <c r="M47" s="9"/>
      <c r="N47" s="6"/>
      <c r="O47" s="6"/>
      <c r="P47" s="10"/>
      <c r="Q47" s="10"/>
      <c r="R47" s="10"/>
      <c r="S47" s="6"/>
      <c r="T47" s="6"/>
      <c r="U47" s="10"/>
      <c r="V47" s="10"/>
      <c r="W47" s="10"/>
      <c r="X47" s="10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</row>
    <row r="48" spans="2:35" x14ac:dyDescent="0.4">
      <c r="B48" s="7"/>
      <c r="C48" s="7"/>
      <c r="D48" s="7"/>
      <c r="E48" s="7"/>
      <c r="F48" s="7"/>
      <c r="G48" s="7"/>
      <c r="H48" s="7"/>
      <c r="I48" s="7"/>
      <c r="J48" s="5"/>
      <c r="K48" s="8"/>
      <c r="L48" s="9"/>
      <c r="M48" s="9"/>
      <c r="N48" s="6"/>
      <c r="O48" s="6"/>
      <c r="P48" s="10"/>
      <c r="Q48" s="10"/>
      <c r="R48" s="10"/>
      <c r="S48" s="6"/>
      <c r="T48" s="6"/>
      <c r="U48" s="10"/>
      <c r="V48" s="10"/>
      <c r="W48" s="10"/>
      <c r="X48" s="10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</row>
    <row r="49" spans="2:35" x14ac:dyDescent="0.4">
      <c r="B49" s="7"/>
      <c r="C49" s="7"/>
      <c r="D49" s="7"/>
      <c r="E49" s="7"/>
      <c r="F49" s="7"/>
      <c r="G49" s="7"/>
      <c r="H49" s="7"/>
      <c r="I49" s="7"/>
      <c r="J49" s="5"/>
      <c r="K49" s="8"/>
      <c r="L49" s="9"/>
      <c r="M49" s="9"/>
      <c r="N49" s="6"/>
      <c r="O49" s="6"/>
      <c r="P49" s="10"/>
      <c r="Q49" s="10"/>
      <c r="R49" s="10"/>
      <c r="S49" s="6"/>
      <c r="T49" s="6"/>
      <c r="U49" s="10"/>
      <c r="V49" s="10"/>
      <c r="W49" s="10"/>
      <c r="X49" s="10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</row>
    <row r="50" spans="2:35" x14ac:dyDescent="0.4">
      <c r="B50" s="7"/>
      <c r="C50" s="7"/>
      <c r="D50" s="7"/>
      <c r="E50" s="7"/>
      <c r="F50" s="7"/>
      <c r="G50" s="7"/>
      <c r="H50" s="7"/>
      <c r="I50" s="7"/>
      <c r="J50" s="5"/>
      <c r="K50" s="8"/>
      <c r="L50" s="9"/>
      <c r="M50" s="9"/>
      <c r="N50" s="6"/>
      <c r="O50" s="6"/>
      <c r="P50" s="10"/>
      <c r="Q50" s="10"/>
      <c r="R50" s="10"/>
      <c r="S50" s="6"/>
      <c r="T50" s="6"/>
      <c r="U50" s="10"/>
      <c r="V50" s="10"/>
      <c r="W50" s="10"/>
      <c r="X50" s="10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</row>
    <row r="51" spans="2:35" x14ac:dyDescent="0.4">
      <c r="B51" s="7"/>
      <c r="C51" s="7"/>
      <c r="D51" s="7"/>
      <c r="E51" s="7"/>
      <c r="F51" s="7"/>
      <c r="G51" s="7"/>
      <c r="H51" s="7"/>
      <c r="I51" s="7"/>
      <c r="J51" s="5"/>
      <c r="K51" s="8"/>
      <c r="L51" s="9"/>
      <c r="M51" s="9"/>
      <c r="N51" s="6"/>
      <c r="O51" s="6"/>
      <c r="P51" s="10"/>
      <c r="Q51" s="10"/>
      <c r="R51" s="10"/>
      <c r="S51" s="6"/>
      <c r="T51" s="6"/>
      <c r="U51" s="10"/>
      <c r="V51" s="10"/>
      <c r="W51" s="10"/>
      <c r="X51" s="10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</row>
    <row r="53" spans="2:35" x14ac:dyDescent="0.4">
      <c r="B53" t="s">
        <v>28</v>
      </c>
    </row>
    <row r="54" spans="2:35" x14ac:dyDescent="0.4">
      <c r="B54" s="139" t="s">
        <v>19</v>
      </c>
      <c r="C54" s="139"/>
      <c r="D54" s="139"/>
      <c r="E54" s="139"/>
      <c r="F54" s="141" t="s">
        <v>20</v>
      </c>
      <c r="G54" s="141"/>
      <c r="H54" s="141"/>
      <c r="I54" s="141" t="s">
        <v>26</v>
      </c>
      <c r="J54" s="141"/>
      <c r="K54" s="141"/>
      <c r="L54" s="141"/>
      <c r="M54" s="143" t="s">
        <v>27</v>
      </c>
      <c r="N54" s="143"/>
      <c r="O54" s="143"/>
      <c r="P54" s="143"/>
      <c r="Q54" s="141" t="s">
        <v>24</v>
      </c>
      <c r="R54" s="141"/>
      <c r="S54" s="141"/>
      <c r="T54" s="141"/>
      <c r="U54" s="141"/>
    </row>
    <row r="55" spans="2:35" x14ac:dyDescent="0.4">
      <c r="B55" s="140"/>
      <c r="C55" s="140"/>
      <c r="D55" s="140"/>
      <c r="E55" s="140"/>
      <c r="F55" s="142"/>
      <c r="G55" s="142"/>
      <c r="H55" s="142"/>
      <c r="I55" s="142"/>
      <c r="J55" s="142"/>
      <c r="K55" s="142"/>
      <c r="L55" s="142"/>
      <c r="M55" s="144"/>
      <c r="N55" s="144"/>
      <c r="O55" s="144"/>
      <c r="P55" s="144"/>
      <c r="Q55" s="142"/>
      <c r="R55" s="142"/>
      <c r="S55" s="142"/>
      <c r="T55" s="142"/>
      <c r="U55" s="142"/>
    </row>
    <row r="56" spans="2:35" x14ac:dyDescent="0.4">
      <c r="B56" s="145" t="s">
        <v>0</v>
      </c>
      <c r="C56" s="145"/>
      <c r="D56" s="145"/>
      <c r="E56" s="145"/>
      <c r="F56" s="145" t="s">
        <v>21</v>
      </c>
      <c r="G56" s="145"/>
      <c r="H56" s="145"/>
      <c r="I56" s="145" t="s">
        <v>22</v>
      </c>
      <c r="J56" s="145"/>
      <c r="K56" s="145"/>
      <c r="L56" s="145"/>
      <c r="M56" s="145" t="s">
        <v>23</v>
      </c>
      <c r="N56" s="145"/>
      <c r="O56" s="145"/>
      <c r="P56" s="145"/>
      <c r="Q56" s="145" t="s">
        <v>25</v>
      </c>
      <c r="R56" s="145"/>
      <c r="S56" s="145"/>
      <c r="T56" s="145"/>
      <c r="U56" s="145"/>
    </row>
    <row r="58" spans="2:35" x14ac:dyDescent="0.4">
      <c r="B58" t="s">
        <v>29</v>
      </c>
    </row>
    <row r="59" spans="2:35" x14ac:dyDescent="0.4">
      <c r="B59" s="139" t="s">
        <v>19</v>
      </c>
      <c r="C59" s="139"/>
      <c r="D59" s="139"/>
      <c r="E59" s="139"/>
      <c r="F59" s="141" t="s">
        <v>20</v>
      </c>
      <c r="G59" s="141"/>
      <c r="H59" s="141"/>
      <c r="I59" s="141" t="s">
        <v>26</v>
      </c>
      <c r="J59" s="141"/>
      <c r="K59" s="141"/>
      <c r="L59" s="141"/>
      <c r="M59" s="143" t="s">
        <v>35</v>
      </c>
      <c r="N59" s="143"/>
      <c r="O59" s="143"/>
      <c r="P59" s="143"/>
    </row>
    <row r="60" spans="2:35" x14ac:dyDescent="0.4">
      <c r="B60" s="140"/>
      <c r="C60" s="140"/>
      <c r="D60" s="140"/>
      <c r="E60" s="140"/>
      <c r="F60" s="142"/>
      <c r="G60" s="142"/>
      <c r="H60" s="142"/>
      <c r="I60" s="142"/>
      <c r="J60" s="142"/>
      <c r="K60" s="142"/>
      <c r="L60" s="142"/>
      <c r="M60" s="144"/>
      <c r="N60" s="144"/>
      <c r="O60" s="144"/>
      <c r="P60" s="144"/>
    </row>
    <row r="61" spans="2:35" x14ac:dyDescent="0.4">
      <c r="B61" s="115" t="s">
        <v>30</v>
      </c>
      <c r="C61" s="116"/>
      <c r="D61" s="116"/>
      <c r="E61" s="117"/>
      <c r="F61" s="133" t="s">
        <v>32</v>
      </c>
      <c r="G61" s="134"/>
      <c r="H61" s="135"/>
      <c r="I61" s="127" t="s">
        <v>34</v>
      </c>
      <c r="J61" s="128"/>
      <c r="K61" s="128"/>
      <c r="L61" s="129"/>
      <c r="M61" s="133" t="s">
        <v>36</v>
      </c>
      <c r="N61" s="134"/>
      <c r="O61" s="134"/>
      <c r="P61" s="135"/>
    </row>
    <row r="62" spans="2:35" x14ac:dyDescent="0.4">
      <c r="B62" s="118"/>
      <c r="C62" s="119"/>
      <c r="D62" s="119"/>
      <c r="E62" s="120"/>
      <c r="F62" s="136"/>
      <c r="G62" s="137"/>
      <c r="H62" s="138"/>
      <c r="I62" s="130"/>
      <c r="J62" s="131"/>
      <c r="K62" s="131"/>
      <c r="L62" s="132"/>
      <c r="M62" s="136"/>
      <c r="N62" s="137"/>
      <c r="O62" s="137"/>
      <c r="P62" s="138"/>
    </row>
    <row r="63" spans="2:35" x14ac:dyDescent="0.4">
      <c r="B63" s="115" t="s">
        <v>31</v>
      </c>
      <c r="C63" s="116"/>
      <c r="D63" s="116"/>
      <c r="E63" s="117"/>
      <c r="F63" s="121" t="s">
        <v>33</v>
      </c>
      <c r="G63" s="122"/>
      <c r="H63" s="123"/>
      <c r="I63" s="127" t="s">
        <v>34</v>
      </c>
      <c r="J63" s="128"/>
      <c r="K63" s="128"/>
      <c r="L63" s="129"/>
      <c r="M63" s="133" t="s">
        <v>36</v>
      </c>
      <c r="N63" s="134"/>
      <c r="O63" s="134"/>
      <c r="P63" s="135"/>
    </row>
    <row r="64" spans="2:35" x14ac:dyDescent="0.4">
      <c r="B64" s="118"/>
      <c r="C64" s="119"/>
      <c r="D64" s="119"/>
      <c r="E64" s="120"/>
      <c r="F64" s="124"/>
      <c r="G64" s="125"/>
      <c r="H64" s="126"/>
      <c r="I64" s="130"/>
      <c r="J64" s="131"/>
      <c r="K64" s="131"/>
      <c r="L64" s="132"/>
      <c r="M64" s="136"/>
      <c r="N64" s="137"/>
      <c r="O64" s="137"/>
      <c r="P64" s="138"/>
    </row>
  </sheetData>
  <mergeCells count="116">
    <mergeCell ref="B63:E64"/>
    <mergeCell ref="F63:H64"/>
    <mergeCell ref="I63:L64"/>
    <mergeCell ref="M63:P64"/>
    <mergeCell ref="L6:M6"/>
    <mergeCell ref="N6:O6"/>
    <mergeCell ref="P6:R6"/>
    <mergeCell ref="B59:E60"/>
    <mergeCell ref="F59:H60"/>
    <mergeCell ref="I59:L60"/>
    <mergeCell ref="M59:P60"/>
    <mergeCell ref="B61:E62"/>
    <mergeCell ref="F61:H62"/>
    <mergeCell ref="I61:L62"/>
    <mergeCell ref="M61:P62"/>
    <mergeCell ref="B54:E55"/>
    <mergeCell ref="F54:H55"/>
    <mergeCell ref="I54:L55"/>
    <mergeCell ref="M54:P55"/>
    <mergeCell ref="Q54:U55"/>
    <mergeCell ref="B56:E56"/>
    <mergeCell ref="F56:H56"/>
    <mergeCell ref="I56:L56"/>
    <mergeCell ref="M56:P56"/>
    <mergeCell ref="Y19:Z19"/>
    <mergeCell ref="AA19:AI19"/>
    <mergeCell ref="B19:I19"/>
    <mergeCell ref="L19:M19"/>
    <mergeCell ref="N19:O19"/>
    <mergeCell ref="P19:R19"/>
    <mergeCell ref="S19:T19"/>
    <mergeCell ref="U19:X19"/>
    <mergeCell ref="Q56:U56"/>
    <mergeCell ref="B18:I18"/>
    <mergeCell ref="L18:M18"/>
    <mergeCell ref="N18:O18"/>
    <mergeCell ref="P18:R18"/>
    <mergeCell ref="S18:T18"/>
    <mergeCell ref="U18:X18"/>
    <mergeCell ref="Y18:Z18"/>
    <mergeCell ref="AA18:AI18"/>
    <mergeCell ref="B17:I17"/>
    <mergeCell ref="L17:M17"/>
    <mergeCell ref="N17:O17"/>
    <mergeCell ref="P17:R17"/>
    <mergeCell ref="S17:T17"/>
    <mergeCell ref="U17:X17"/>
    <mergeCell ref="B16:I16"/>
    <mergeCell ref="L16:M16"/>
    <mergeCell ref="N16:O16"/>
    <mergeCell ref="P16:R16"/>
    <mergeCell ref="S16:T16"/>
    <mergeCell ref="U16:X16"/>
    <mergeCell ref="Y16:Z16"/>
    <mergeCell ref="AA16:AI16"/>
    <mergeCell ref="Y17:Z17"/>
    <mergeCell ref="AA17:AI17"/>
    <mergeCell ref="Q14:R14"/>
    <mergeCell ref="S14:T14"/>
    <mergeCell ref="B15:I15"/>
    <mergeCell ref="J15:O15"/>
    <mergeCell ref="P15:T15"/>
    <mergeCell ref="U15:Z15"/>
    <mergeCell ref="Y9:Z9"/>
    <mergeCell ref="AA9:AI9"/>
    <mergeCell ref="B10:I10"/>
    <mergeCell ref="L10:M10"/>
    <mergeCell ref="N10:O10"/>
    <mergeCell ref="P10:R10"/>
    <mergeCell ref="S10:T10"/>
    <mergeCell ref="U10:X10"/>
    <mergeCell ref="Y10:Z10"/>
    <mergeCell ref="AA10:AI10"/>
    <mergeCell ref="B9:I9"/>
    <mergeCell ref="L9:M9"/>
    <mergeCell ref="N9:O9"/>
    <mergeCell ref="P9:R9"/>
    <mergeCell ref="S9:T9"/>
    <mergeCell ref="U9:X9"/>
    <mergeCell ref="AA15:AI15"/>
    <mergeCell ref="AA4:AI4"/>
    <mergeCell ref="B5:I5"/>
    <mergeCell ref="L5:M5"/>
    <mergeCell ref="N5:O5"/>
    <mergeCell ref="P5:R5"/>
    <mergeCell ref="S5:T5"/>
    <mergeCell ref="U5:X5"/>
    <mergeCell ref="Y5:Z5"/>
    <mergeCell ref="AA5:AI5"/>
    <mergeCell ref="Q3:R3"/>
    <mergeCell ref="S3:T3"/>
    <mergeCell ref="B4:I4"/>
    <mergeCell ref="J4:O4"/>
    <mergeCell ref="P4:T4"/>
    <mergeCell ref="U4:Z4"/>
    <mergeCell ref="B6:I6"/>
    <mergeCell ref="S6:T6"/>
    <mergeCell ref="U6:X6"/>
    <mergeCell ref="Y6:Z6"/>
    <mergeCell ref="AA6:AI6"/>
    <mergeCell ref="B8:I8"/>
    <mergeCell ref="L8:M8"/>
    <mergeCell ref="N8:O8"/>
    <mergeCell ref="P8:R8"/>
    <mergeCell ref="S8:T8"/>
    <mergeCell ref="U8:X8"/>
    <mergeCell ref="Y8:Z8"/>
    <mergeCell ref="AA8:AI8"/>
    <mergeCell ref="B7:I7"/>
    <mergeCell ref="L7:M7"/>
    <mergeCell ref="N7:O7"/>
    <mergeCell ref="P7:R7"/>
    <mergeCell ref="S7:T7"/>
    <mergeCell ref="U7:X7"/>
    <mergeCell ref="Y7:Z7"/>
    <mergeCell ref="AA7:AI7"/>
  </mergeCells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K32"/>
  <sheetViews>
    <sheetView view="pageBreakPreview" zoomScaleNormal="100" zoomScaleSheetLayoutView="100" workbookViewId="0">
      <selection activeCell="N17" sqref="N17"/>
    </sheetView>
  </sheetViews>
  <sheetFormatPr defaultRowHeight="18.75" x14ac:dyDescent="0.4"/>
  <cols>
    <col min="1" max="12" width="2.625" customWidth="1"/>
    <col min="13" max="13" width="4.625" customWidth="1"/>
    <col min="14" max="14" width="2.625" customWidth="1"/>
    <col min="15" max="17" width="3.375" customWidth="1"/>
    <col min="18" max="18" width="2.625" customWidth="1"/>
    <col min="19" max="19" width="3.5" customWidth="1"/>
    <col min="20" max="20" width="2.625" hidden="1" customWidth="1"/>
    <col min="21" max="21" width="2.625" customWidth="1"/>
    <col min="22" max="22" width="1.75" customWidth="1"/>
    <col min="23" max="24" width="2.625" customWidth="1"/>
    <col min="25" max="25" width="1.625" customWidth="1"/>
    <col min="26" max="26" width="2.625" hidden="1" customWidth="1"/>
    <col min="27" max="27" width="2.625" customWidth="1"/>
    <col min="28" max="28" width="1.875" customWidth="1"/>
    <col min="29" max="33" width="2.625" customWidth="1"/>
    <col min="34" max="34" width="2.5" customWidth="1"/>
    <col min="35" max="35" width="0.875" hidden="1" customWidth="1"/>
    <col min="36" max="36" width="1.625" customWidth="1"/>
    <col min="37" max="51" width="2.625" customWidth="1"/>
  </cols>
  <sheetData>
    <row r="1" spans="2:37" ht="19.5" x14ac:dyDescent="0.4">
      <c r="D1" s="1" t="s">
        <v>17</v>
      </c>
      <c r="R1" s="5"/>
    </row>
    <row r="2" spans="2:37" x14ac:dyDescent="0.4">
      <c r="B2" t="s">
        <v>4</v>
      </c>
      <c r="R2" s="4"/>
      <c r="S2" s="195"/>
      <c r="T2" s="195"/>
      <c r="U2" s="195"/>
      <c r="V2" s="195"/>
      <c r="W2" t="s">
        <v>254</v>
      </c>
      <c r="AF2" s="6"/>
      <c r="AG2" s="6"/>
      <c r="AH2" s="6"/>
      <c r="AI2" s="6"/>
      <c r="AJ2" s="6"/>
      <c r="AK2" s="6"/>
    </row>
    <row r="3" spans="2:37" x14ac:dyDescent="0.4">
      <c r="B3" s="145" t="s">
        <v>18</v>
      </c>
      <c r="C3" s="145"/>
      <c r="D3" s="145"/>
      <c r="E3" s="145"/>
      <c r="F3" s="145"/>
      <c r="G3" s="145"/>
      <c r="H3" s="145"/>
      <c r="I3" s="145"/>
      <c r="J3" s="145" t="s">
        <v>70</v>
      </c>
      <c r="K3" s="145"/>
      <c r="L3" s="145"/>
      <c r="M3" s="145"/>
      <c r="N3" s="145"/>
      <c r="O3" s="145"/>
      <c r="P3" s="337" t="s">
        <v>73</v>
      </c>
      <c r="Q3" s="333"/>
      <c r="R3" s="145" t="s">
        <v>15</v>
      </c>
      <c r="S3" s="145"/>
      <c r="T3" s="145"/>
      <c r="U3" s="145"/>
      <c r="V3" s="145"/>
      <c r="W3" s="337" t="s">
        <v>53</v>
      </c>
      <c r="X3" s="340"/>
      <c r="Y3" s="340"/>
      <c r="Z3" s="340"/>
      <c r="AA3" s="340"/>
      <c r="AB3" s="340"/>
      <c r="AC3" s="340"/>
      <c r="AD3" s="340"/>
      <c r="AE3" s="333"/>
      <c r="AF3" s="6"/>
      <c r="AG3" s="6"/>
      <c r="AH3" s="6"/>
      <c r="AI3" s="6"/>
      <c r="AJ3" s="6"/>
      <c r="AK3" s="6"/>
    </row>
    <row r="4" spans="2:37" x14ac:dyDescent="0.4">
      <c r="B4" s="314" t="s">
        <v>71</v>
      </c>
      <c r="C4" s="314"/>
      <c r="D4" s="314"/>
      <c r="E4" s="314"/>
      <c r="F4" s="314"/>
      <c r="G4" s="314"/>
      <c r="H4" s="314"/>
      <c r="I4" s="314"/>
      <c r="J4" s="2" t="s">
        <v>11</v>
      </c>
      <c r="K4" s="3" t="s">
        <v>12</v>
      </c>
      <c r="L4" s="334">
        <v>1.1100000000000001</v>
      </c>
      <c r="M4" s="336"/>
      <c r="N4" s="333" t="s">
        <v>13</v>
      </c>
      <c r="O4" s="145"/>
      <c r="P4" s="337">
        <v>19</v>
      </c>
      <c r="Q4" s="333"/>
      <c r="R4" s="338">
        <f>L4*P4</f>
        <v>21.090000000000003</v>
      </c>
      <c r="S4" s="338"/>
      <c r="T4" s="339"/>
      <c r="U4" s="333" t="s">
        <v>13</v>
      </c>
      <c r="V4" s="145"/>
      <c r="W4" s="349" t="s">
        <v>72</v>
      </c>
      <c r="X4" s="261"/>
      <c r="Y4" s="261"/>
      <c r="Z4" s="261"/>
      <c r="AA4" s="261"/>
      <c r="AB4" s="261"/>
      <c r="AC4" s="261"/>
      <c r="AD4" s="261"/>
      <c r="AE4" s="313"/>
      <c r="AF4" s="6"/>
      <c r="AG4" s="6"/>
      <c r="AH4" s="6"/>
      <c r="AI4" s="6"/>
      <c r="AJ4" s="6"/>
      <c r="AK4" s="6"/>
    </row>
    <row r="5" spans="2:37" x14ac:dyDescent="0.4">
      <c r="B5" s="314" t="s">
        <v>56</v>
      </c>
      <c r="C5" s="314"/>
      <c r="D5" s="314"/>
      <c r="E5" s="314"/>
      <c r="F5" s="314"/>
      <c r="G5" s="314"/>
      <c r="H5" s="314"/>
      <c r="I5" s="314"/>
      <c r="J5" s="2" t="s">
        <v>11</v>
      </c>
      <c r="K5" s="3" t="s">
        <v>12</v>
      </c>
      <c r="L5" s="350">
        <v>0.96</v>
      </c>
      <c r="M5" s="340"/>
      <c r="N5" s="333" t="s">
        <v>13</v>
      </c>
      <c r="O5" s="145"/>
      <c r="P5" s="337">
        <v>51.6</v>
      </c>
      <c r="Q5" s="333"/>
      <c r="R5" s="338">
        <f>L5*P5</f>
        <v>49.536000000000001</v>
      </c>
      <c r="S5" s="338"/>
      <c r="T5" s="339"/>
      <c r="U5" s="333" t="s">
        <v>13</v>
      </c>
      <c r="V5" s="145"/>
      <c r="W5" s="341" t="s">
        <v>59</v>
      </c>
      <c r="X5" s="342"/>
      <c r="Y5" s="342"/>
      <c r="Z5" s="342"/>
      <c r="AA5" s="342"/>
      <c r="AB5" s="342"/>
      <c r="AC5" s="342"/>
      <c r="AD5" s="342"/>
      <c r="AE5" s="343"/>
      <c r="AF5" s="6"/>
      <c r="AG5" s="6"/>
      <c r="AH5" s="6"/>
      <c r="AI5" s="6"/>
      <c r="AJ5" s="6"/>
      <c r="AK5" s="6"/>
    </row>
    <row r="6" spans="2:37" x14ac:dyDescent="0.4">
      <c r="B6" s="314" t="s">
        <v>205</v>
      </c>
      <c r="C6" s="314"/>
      <c r="D6" s="314"/>
      <c r="E6" s="314"/>
      <c r="F6" s="314"/>
      <c r="G6" s="314"/>
      <c r="H6" s="314"/>
      <c r="I6" s="314"/>
      <c r="J6" s="2" t="s">
        <v>11</v>
      </c>
      <c r="K6" s="3" t="s">
        <v>12</v>
      </c>
      <c r="L6" s="350">
        <v>1.1100000000000001</v>
      </c>
      <c r="M6" s="340"/>
      <c r="N6" s="333" t="s">
        <v>13</v>
      </c>
      <c r="O6" s="145"/>
      <c r="P6" s="337">
        <v>32.299999999999997</v>
      </c>
      <c r="Q6" s="333"/>
      <c r="R6" s="338">
        <f>L6*P6</f>
        <v>35.853000000000002</v>
      </c>
      <c r="S6" s="338"/>
      <c r="T6" s="339"/>
      <c r="U6" s="333" t="s">
        <v>13</v>
      </c>
      <c r="V6" s="145"/>
      <c r="W6" s="349" t="s">
        <v>142</v>
      </c>
      <c r="X6" s="261"/>
      <c r="Y6" s="261"/>
      <c r="Z6" s="261"/>
      <c r="AA6" s="261"/>
      <c r="AB6" s="261"/>
      <c r="AC6" s="261"/>
      <c r="AD6" s="261"/>
      <c r="AE6" s="313"/>
      <c r="AF6" s="6"/>
      <c r="AG6" s="6"/>
      <c r="AH6" s="6"/>
      <c r="AI6" s="6"/>
      <c r="AJ6" s="6"/>
      <c r="AK6" s="6"/>
    </row>
    <row r="7" spans="2:37" x14ac:dyDescent="0.4">
      <c r="B7" s="314" t="s">
        <v>57</v>
      </c>
      <c r="C7" s="314"/>
      <c r="D7" s="314"/>
      <c r="E7" s="314"/>
      <c r="F7" s="314"/>
      <c r="G7" s="314"/>
      <c r="H7" s="314"/>
      <c r="I7" s="314"/>
      <c r="J7" s="2" t="s">
        <v>11</v>
      </c>
      <c r="K7" s="3" t="s">
        <v>12</v>
      </c>
      <c r="L7" s="350">
        <v>1.1200000000000001</v>
      </c>
      <c r="M7" s="340"/>
      <c r="N7" s="333" t="s">
        <v>13</v>
      </c>
      <c r="O7" s="145"/>
      <c r="P7" s="337">
        <v>51.6</v>
      </c>
      <c r="Q7" s="333"/>
      <c r="R7" s="338">
        <f>L7*P7</f>
        <v>57.792000000000009</v>
      </c>
      <c r="S7" s="338"/>
      <c r="T7" s="339"/>
      <c r="U7" s="333" t="s">
        <v>13</v>
      </c>
      <c r="V7" s="145"/>
      <c r="W7" s="341" t="s">
        <v>59</v>
      </c>
      <c r="X7" s="342"/>
      <c r="Y7" s="342"/>
      <c r="Z7" s="342"/>
      <c r="AA7" s="342"/>
      <c r="AB7" s="342"/>
      <c r="AC7" s="342"/>
      <c r="AD7" s="342"/>
      <c r="AE7" s="343"/>
      <c r="AF7" s="6"/>
      <c r="AG7" s="6"/>
      <c r="AH7" s="6"/>
      <c r="AI7" s="6"/>
      <c r="AJ7" s="6"/>
      <c r="AK7" s="6"/>
    </row>
    <row r="8" spans="2:37" x14ac:dyDescent="0.4">
      <c r="B8" s="314" t="s">
        <v>58</v>
      </c>
      <c r="C8" s="314"/>
      <c r="D8" s="314"/>
      <c r="E8" s="314"/>
      <c r="F8" s="314"/>
      <c r="G8" s="314"/>
      <c r="H8" s="314"/>
      <c r="I8" s="314"/>
      <c r="J8" s="349" t="s">
        <v>60</v>
      </c>
      <c r="K8" s="261"/>
      <c r="L8" s="261"/>
      <c r="M8" s="261"/>
      <c r="N8" s="261"/>
      <c r="O8" s="313"/>
      <c r="P8" s="337"/>
      <c r="Q8" s="333"/>
      <c r="R8" s="338">
        <v>59</v>
      </c>
      <c r="S8" s="338"/>
      <c r="T8" s="339"/>
      <c r="U8" s="333" t="s">
        <v>13</v>
      </c>
      <c r="V8" s="145"/>
      <c r="W8" s="341" t="s">
        <v>74</v>
      </c>
      <c r="X8" s="342"/>
      <c r="Y8" s="342"/>
      <c r="Z8" s="342"/>
      <c r="AA8" s="342"/>
      <c r="AB8" s="342"/>
      <c r="AC8" s="342"/>
      <c r="AD8" s="342"/>
      <c r="AE8" s="343"/>
      <c r="AF8" s="6"/>
      <c r="AG8" s="6"/>
      <c r="AH8" s="6"/>
      <c r="AI8" s="6"/>
      <c r="AJ8" s="6"/>
      <c r="AK8" s="6"/>
    </row>
    <row r="9" spans="2:37" s="112" customFormat="1" x14ac:dyDescent="0.4">
      <c r="B9" s="351" t="s">
        <v>250</v>
      </c>
      <c r="C9" s="351"/>
      <c r="D9" s="351"/>
      <c r="E9" s="351"/>
      <c r="F9" s="351"/>
      <c r="G9" s="351"/>
      <c r="H9" s="351"/>
      <c r="I9" s="351"/>
      <c r="J9" s="352" t="s">
        <v>60</v>
      </c>
      <c r="K9" s="353"/>
      <c r="L9" s="353"/>
      <c r="M9" s="353"/>
      <c r="N9" s="353"/>
      <c r="O9" s="354"/>
      <c r="P9" s="337"/>
      <c r="Q9" s="333"/>
      <c r="R9" s="338">
        <v>36</v>
      </c>
      <c r="S9" s="338"/>
      <c r="T9" s="339"/>
      <c r="U9" s="333" t="s">
        <v>13</v>
      </c>
      <c r="V9" s="145"/>
      <c r="W9" s="341" t="s">
        <v>75</v>
      </c>
      <c r="X9" s="342"/>
      <c r="Y9" s="342"/>
      <c r="Z9" s="342"/>
      <c r="AA9" s="342"/>
      <c r="AB9" s="342"/>
      <c r="AC9" s="342"/>
      <c r="AD9" s="342"/>
      <c r="AE9" s="343"/>
      <c r="AF9" s="113"/>
      <c r="AG9" s="113"/>
      <c r="AH9" s="113"/>
      <c r="AI9" s="113"/>
      <c r="AJ9" s="113"/>
      <c r="AK9" s="113"/>
    </row>
    <row r="10" spans="2:37" x14ac:dyDescent="0.4">
      <c r="B10" s="314" t="s">
        <v>143</v>
      </c>
      <c r="C10" s="314"/>
      <c r="D10" s="314"/>
      <c r="E10" s="314"/>
      <c r="F10" s="314"/>
      <c r="G10" s="314"/>
      <c r="H10" s="314"/>
      <c r="I10" s="314"/>
      <c r="J10" s="349" t="s">
        <v>60</v>
      </c>
      <c r="K10" s="261"/>
      <c r="L10" s="261"/>
      <c r="M10" s="261"/>
      <c r="N10" s="261"/>
      <c r="O10" s="313"/>
      <c r="P10" s="337"/>
      <c r="Q10" s="333"/>
      <c r="R10" s="338">
        <v>21.9</v>
      </c>
      <c r="S10" s="338"/>
      <c r="T10" s="339"/>
      <c r="U10" s="333" t="s">
        <v>13</v>
      </c>
      <c r="V10" s="145"/>
      <c r="W10" s="341" t="s">
        <v>75</v>
      </c>
      <c r="X10" s="342"/>
      <c r="Y10" s="342"/>
      <c r="Z10" s="342"/>
      <c r="AA10" s="342"/>
      <c r="AB10" s="342"/>
      <c r="AC10" s="342"/>
      <c r="AD10" s="342"/>
      <c r="AE10" s="343"/>
      <c r="AF10" s="6"/>
      <c r="AG10" s="6"/>
      <c r="AH10" s="6"/>
      <c r="AI10" s="6"/>
      <c r="AJ10" s="6"/>
      <c r="AK10" s="6"/>
    </row>
    <row r="11" spans="2:37" x14ac:dyDescent="0.4">
      <c r="B11" s="7"/>
      <c r="C11" s="7"/>
      <c r="D11" s="7"/>
      <c r="E11" s="7"/>
      <c r="F11" s="7"/>
      <c r="G11" s="7"/>
      <c r="H11" s="7"/>
      <c r="I11" s="7"/>
      <c r="J11" s="5"/>
      <c r="K11" s="8"/>
      <c r="L11" s="9"/>
      <c r="M11" s="9"/>
      <c r="N11" s="6"/>
      <c r="O11" s="6"/>
      <c r="P11" s="6"/>
      <c r="Q11" s="6"/>
      <c r="R11" s="10"/>
      <c r="S11" s="10"/>
      <c r="T11" s="10"/>
      <c r="U11" s="6"/>
      <c r="V11" s="6"/>
      <c r="W11" s="10"/>
      <c r="X11" s="10"/>
      <c r="Y11" s="10"/>
      <c r="Z11" s="10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</row>
    <row r="12" spans="2:37" x14ac:dyDescent="0.4">
      <c r="B12" s="7"/>
      <c r="C12" s="7"/>
      <c r="D12" s="7"/>
      <c r="E12" s="7"/>
      <c r="F12" s="7"/>
      <c r="G12" s="7"/>
      <c r="H12" s="7"/>
      <c r="I12" s="7"/>
      <c r="J12" s="5"/>
      <c r="K12" s="8"/>
      <c r="L12" s="9"/>
      <c r="M12" s="9"/>
      <c r="N12" s="6"/>
      <c r="O12" s="6"/>
      <c r="P12" s="6"/>
      <c r="Q12" s="6"/>
      <c r="R12" s="10"/>
      <c r="S12" s="10"/>
      <c r="T12" s="10"/>
      <c r="U12" s="6"/>
      <c r="V12" s="6"/>
      <c r="W12" s="10"/>
      <c r="X12" s="10"/>
      <c r="Y12" s="10"/>
      <c r="Z12" s="10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</row>
    <row r="13" spans="2:37" x14ac:dyDescent="0.4">
      <c r="B13" s="7"/>
      <c r="C13" s="7"/>
      <c r="D13" s="7"/>
      <c r="E13" s="7"/>
      <c r="F13" s="7"/>
      <c r="G13" s="7"/>
      <c r="H13" s="7"/>
      <c r="I13" s="7"/>
      <c r="J13" s="5"/>
      <c r="K13" s="8"/>
      <c r="L13" s="9"/>
      <c r="M13" s="9"/>
      <c r="N13" s="6"/>
      <c r="O13" s="6"/>
      <c r="P13" s="6"/>
      <c r="Q13" s="6"/>
      <c r="R13" s="10"/>
      <c r="S13" s="10"/>
      <c r="T13" s="10"/>
      <c r="U13" s="6"/>
      <c r="V13" s="6"/>
      <c r="W13" s="10"/>
      <c r="X13" s="10"/>
      <c r="Y13" s="10"/>
      <c r="Z13" s="10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</row>
    <row r="14" spans="2:37" x14ac:dyDescent="0.4">
      <c r="B14" s="7"/>
      <c r="C14" s="7"/>
      <c r="D14" s="7"/>
      <c r="E14" s="7"/>
      <c r="F14" s="7"/>
      <c r="G14" s="7"/>
      <c r="H14" s="7"/>
      <c r="I14" s="7"/>
      <c r="J14" s="5"/>
      <c r="K14" s="8"/>
      <c r="L14" s="9"/>
      <c r="M14" s="9"/>
      <c r="N14" s="6"/>
      <c r="O14" s="6"/>
      <c r="P14" s="6"/>
      <c r="Q14" s="6"/>
      <c r="R14" s="10"/>
      <c r="S14" s="10"/>
      <c r="T14" s="10"/>
      <c r="U14" s="6"/>
      <c r="V14" s="6"/>
      <c r="W14" s="10"/>
      <c r="X14" s="10"/>
      <c r="Y14" s="10"/>
      <c r="Z14" s="10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</row>
    <row r="15" spans="2:37" x14ac:dyDescent="0.4">
      <c r="B15" s="7"/>
      <c r="C15" s="7"/>
      <c r="D15" s="7"/>
      <c r="E15" s="7"/>
      <c r="F15" s="7"/>
      <c r="G15" s="7"/>
      <c r="H15" s="7"/>
      <c r="I15" s="7"/>
      <c r="J15" s="5"/>
      <c r="K15" s="8"/>
      <c r="L15" s="9"/>
      <c r="M15" s="9"/>
      <c r="N15" s="6"/>
      <c r="O15" s="6"/>
      <c r="P15" s="6"/>
      <c r="Q15" s="6"/>
      <c r="R15" s="10"/>
      <c r="S15" s="10"/>
      <c r="T15" s="10"/>
      <c r="U15" s="6"/>
      <c r="V15" s="6"/>
      <c r="W15" s="10"/>
      <c r="X15" s="10"/>
      <c r="Y15" s="10"/>
      <c r="Z15" s="10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</row>
    <row r="16" spans="2:37" x14ac:dyDescent="0.4">
      <c r="B16" s="7"/>
      <c r="C16" s="7"/>
      <c r="D16" s="7"/>
      <c r="E16" s="7"/>
      <c r="F16" s="7"/>
      <c r="G16" s="7"/>
      <c r="H16" s="7"/>
      <c r="I16" s="7"/>
      <c r="J16" s="5"/>
      <c r="K16" s="8"/>
      <c r="L16" s="9"/>
      <c r="M16" s="9"/>
      <c r="N16" s="6"/>
      <c r="O16" s="6"/>
      <c r="P16" s="6"/>
      <c r="Q16" s="6"/>
      <c r="R16" s="10"/>
      <c r="S16" s="10"/>
      <c r="T16" s="10"/>
      <c r="U16" s="6"/>
      <c r="V16" s="6"/>
      <c r="W16" s="10"/>
      <c r="X16" s="10"/>
      <c r="Y16" s="10"/>
      <c r="Z16" s="10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</row>
    <row r="17" spans="2:37" x14ac:dyDescent="0.4">
      <c r="B17" s="7"/>
      <c r="C17" s="7"/>
      <c r="D17" s="7"/>
      <c r="E17" s="7"/>
      <c r="F17" s="7"/>
      <c r="G17" s="7"/>
      <c r="H17" s="7"/>
      <c r="I17" s="7"/>
      <c r="J17" s="5"/>
      <c r="K17" s="8"/>
      <c r="L17" s="9"/>
      <c r="M17" s="9"/>
      <c r="N17" s="6"/>
      <c r="O17" s="6"/>
      <c r="P17" s="6"/>
      <c r="Q17" s="6"/>
      <c r="R17" s="10"/>
      <c r="S17" s="10"/>
      <c r="T17" s="10"/>
      <c r="U17" s="6"/>
      <c r="V17" s="6"/>
      <c r="W17" s="10"/>
      <c r="X17" s="10"/>
      <c r="Y17" s="10"/>
      <c r="Z17" s="10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</row>
    <row r="18" spans="2:37" x14ac:dyDescent="0.4">
      <c r="B18" s="7"/>
      <c r="C18" s="7"/>
      <c r="D18" s="7"/>
      <c r="E18" s="7"/>
      <c r="F18" s="7"/>
      <c r="G18" s="7"/>
      <c r="H18" s="7"/>
      <c r="I18" s="7"/>
      <c r="J18" s="5"/>
      <c r="K18" s="8"/>
      <c r="L18" s="9"/>
      <c r="M18" s="9"/>
      <c r="N18" s="6"/>
      <c r="O18" s="6"/>
      <c r="P18" s="6"/>
      <c r="Q18" s="6"/>
      <c r="R18" s="10"/>
      <c r="S18" s="10"/>
      <c r="T18" s="10"/>
      <c r="U18" s="6"/>
      <c r="V18" s="6"/>
      <c r="W18" s="10"/>
      <c r="X18" s="10"/>
      <c r="Y18" s="10"/>
      <c r="Z18" s="10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</row>
    <row r="19" spans="2:37" x14ac:dyDescent="0.4">
      <c r="B19" s="7"/>
      <c r="C19" s="7"/>
      <c r="D19" s="7"/>
      <c r="E19" s="7"/>
      <c r="F19" s="7"/>
      <c r="G19" s="7"/>
      <c r="H19" s="7"/>
      <c r="I19" s="7"/>
      <c r="J19" s="5"/>
      <c r="K19" s="8"/>
      <c r="L19" s="9"/>
      <c r="M19" s="9"/>
      <c r="N19" s="6"/>
      <c r="O19" s="6"/>
      <c r="P19" s="6"/>
      <c r="Q19" s="6"/>
      <c r="R19" s="10"/>
      <c r="S19" s="10"/>
      <c r="T19" s="10"/>
      <c r="U19" s="6"/>
      <c r="V19" s="6"/>
      <c r="W19" s="10"/>
      <c r="X19" s="10"/>
      <c r="Y19" s="10"/>
      <c r="Z19" s="10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</row>
    <row r="20" spans="2:37" x14ac:dyDescent="0.4">
      <c r="B20" s="7"/>
      <c r="C20" s="7"/>
      <c r="D20" s="7"/>
      <c r="E20" s="7"/>
      <c r="F20" s="7"/>
      <c r="G20" s="7"/>
      <c r="H20" s="7"/>
      <c r="I20" s="7"/>
      <c r="J20" s="5"/>
      <c r="K20" s="8"/>
      <c r="L20" s="9"/>
      <c r="M20" s="9"/>
      <c r="N20" s="6"/>
      <c r="O20" s="6"/>
      <c r="P20" s="6"/>
      <c r="Q20" s="6"/>
      <c r="R20" s="10"/>
      <c r="S20" s="10"/>
      <c r="T20" s="10"/>
      <c r="U20" s="6"/>
      <c r="V20" s="6"/>
      <c r="W20" s="10"/>
      <c r="X20" s="10"/>
      <c r="Y20" s="10"/>
      <c r="Z20" s="10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</row>
    <row r="21" spans="2:37" x14ac:dyDescent="0.4">
      <c r="B21" s="7"/>
      <c r="C21" s="7"/>
      <c r="D21" s="7"/>
      <c r="E21" s="7"/>
      <c r="F21" s="7"/>
      <c r="G21" s="7"/>
      <c r="H21" s="7"/>
      <c r="I21" s="7"/>
      <c r="J21" s="5"/>
      <c r="K21" s="8"/>
      <c r="L21" s="9"/>
      <c r="M21" s="9"/>
      <c r="N21" s="6"/>
      <c r="O21" s="6"/>
      <c r="P21" s="6"/>
      <c r="Q21" s="6"/>
      <c r="R21" s="10"/>
      <c r="S21" s="10"/>
      <c r="T21" s="10"/>
      <c r="U21" s="6"/>
      <c r="V21" s="6"/>
      <c r="W21" s="10"/>
      <c r="X21" s="10"/>
      <c r="Y21" s="10"/>
      <c r="Z21" s="10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</row>
    <row r="22" spans="2:37" x14ac:dyDescent="0.4">
      <c r="B22" s="7"/>
      <c r="C22" s="7"/>
      <c r="D22" s="7"/>
      <c r="E22" s="7"/>
      <c r="F22" s="7"/>
      <c r="G22" s="7"/>
      <c r="H22" s="7"/>
      <c r="I22" s="7"/>
      <c r="J22" s="5"/>
      <c r="K22" s="8"/>
      <c r="L22" s="9"/>
      <c r="M22" s="9"/>
      <c r="N22" s="6"/>
      <c r="O22" s="6"/>
      <c r="P22" s="6"/>
      <c r="Q22" s="6"/>
      <c r="R22" s="10"/>
      <c r="S22" s="10"/>
      <c r="T22" s="10"/>
      <c r="U22" s="6"/>
      <c r="V22" s="6"/>
      <c r="W22" s="10"/>
      <c r="X22" s="10"/>
      <c r="Y22" s="10"/>
      <c r="Z22" s="10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</row>
    <row r="23" spans="2:37" x14ac:dyDescent="0.4">
      <c r="B23" s="7"/>
      <c r="C23" s="7"/>
      <c r="D23" s="7"/>
      <c r="E23" s="7"/>
      <c r="F23" s="7"/>
      <c r="G23" s="7"/>
      <c r="H23" s="7"/>
      <c r="I23" s="7"/>
      <c r="J23" s="5"/>
      <c r="K23" s="8"/>
      <c r="L23" s="9"/>
      <c r="M23" s="9"/>
      <c r="N23" s="6"/>
      <c r="O23" s="6"/>
      <c r="P23" s="6"/>
      <c r="Q23" s="6"/>
      <c r="R23" s="10"/>
      <c r="S23" s="10"/>
      <c r="T23" s="10"/>
      <c r="U23" s="6"/>
      <c r="V23" s="6"/>
      <c r="W23" s="10"/>
      <c r="X23" s="10"/>
      <c r="Y23" s="10"/>
      <c r="Z23" s="10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</row>
    <row r="24" spans="2:37" x14ac:dyDescent="0.4">
      <c r="B24" s="7"/>
      <c r="C24" s="7"/>
      <c r="D24" s="7"/>
      <c r="E24" s="7"/>
      <c r="F24" s="7"/>
      <c r="G24" s="7"/>
      <c r="H24" s="7"/>
      <c r="I24" s="7"/>
      <c r="J24" s="5"/>
      <c r="K24" s="8"/>
      <c r="L24" s="9"/>
      <c r="M24" s="9"/>
      <c r="N24" s="6"/>
      <c r="O24" s="6"/>
      <c r="P24" s="6"/>
      <c r="Q24" s="6"/>
      <c r="R24" s="10"/>
      <c r="S24" s="10"/>
      <c r="T24" s="10"/>
      <c r="U24" s="6"/>
      <c r="V24" s="6"/>
      <c r="W24" s="10"/>
      <c r="X24" s="10"/>
      <c r="Y24" s="10"/>
      <c r="Z24" s="10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</row>
    <row r="25" spans="2:37" x14ac:dyDescent="0.4">
      <c r="B25" s="7"/>
      <c r="C25" s="7"/>
      <c r="D25" s="7"/>
      <c r="E25" s="7"/>
      <c r="F25" s="7"/>
      <c r="G25" s="7"/>
      <c r="H25" s="7"/>
      <c r="I25" s="7"/>
      <c r="J25" s="5"/>
      <c r="K25" s="8"/>
      <c r="L25" s="9"/>
      <c r="M25" s="9"/>
      <c r="N25" s="6"/>
      <c r="O25" s="6"/>
      <c r="P25" s="6"/>
      <c r="Q25" s="6"/>
      <c r="R25" s="10"/>
      <c r="S25" s="10"/>
      <c r="T25" s="10"/>
      <c r="U25" s="6"/>
      <c r="V25" s="6"/>
      <c r="W25" s="10"/>
      <c r="X25" s="10"/>
      <c r="Y25" s="10"/>
      <c r="Z25" s="10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</row>
    <row r="26" spans="2:37" x14ac:dyDescent="0.4">
      <c r="B26" s="7"/>
      <c r="C26" s="7"/>
      <c r="D26" s="7"/>
      <c r="E26" s="7"/>
      <c r="F26" s="7"/>
      <c r="G26" s="7"/>
      <c r="H26" s="7"/>
      <c r="I26" s="7"/>
      <c r="J26" s="5"/>
      <c r="K26" s="8"/>
      <c r="L26" s="9"/>
      <c r="M26" s="9"/>
      <c r="N26" s="6"/>
      <c r="O26" s="6"/>
      <c r="P26" s="6"/>
      <c r="Q26" s="6"/>
      <c r="R26" s="10"/>
      <c r="S26" s="10"/>
      <c r="T26" s="10"/>
      <c r="U26" s="6"/>
      <c r="V26" s="6"/>
      <c r="W26" s="10"/>
      <c r="X26" s="10"/>
      <c r="Y26" s="10"/>
      <c r="Z26" s="10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</row>
    <row r="27" spans="2:37" x14ac:dyDescent="0.4">
      <c r="B27" s="7"/>
      <c r="C27" s="7"/>
      <c r="D27" s="7"/>
      <c r="E27" s="7"/>
      <c r="F27" s="7"/>
      <c r="G27" s="7"/>
      <c r="H27" s="7"/>
      <c r="I27" s="7"/>
      <c r="J27" s="5"/>
      <c r="K27" s="8"/>
      <c r="L27" s="9"/>
      <c r="M27" s="9"/>
      <c r="N27" s="6"/>
      <c r="O27" s="6"/>
      <c r="P27" s="6"/>
      <c r="Q27" s="6"/>
      <c r="R27" s="10"/>
      <c r="S27" s="10"/>
      <c r="T27" s="10"/>
      <c r="U27" s="6"/>
      <c r="V27" s="6"/>
      <c r="W27" s="10"/>
      <c r="X27" s="10"/>
      <c r="Y27" s="10"/>
      <c r="Z27" s="10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</row>
    <row r="28" spans="2:37" x14ac:dyDescent="0.4">
      <c r="B28" s="7"/>
      <c r="C28" s="7"/>
      <c r="D28" s="7"/>
      <c r="E28" s="7"/>
      <c r="F28" s="7"/>
      <c r="G28" s="7"/>
      <c r="H28" s="7"/>
      <c r="I28" s="7"/>
      <c r="J28" s="5"/>
      <c r="K28" s="8"/>
      <c r="L28" s="9"/>
      <c r="M28" s="9"/>
      <c r="N28" s="6"/>
      <c r="O28" s="6"/>
      <c r="P28" s="6"/>
      <c r="Q28" s="6"/>
      <c r="R28" s="10"/>
      <c r="S28" s="10"/>
      <c r="T28" s="10"/>
      <c r="U28" s="6"/>
      <c r="V28" s="6"/>
      <c r="W28" s="10"/>
      <c r="X28" s="10"/>
      <c r="Y28" s="10"/>
      <c r="Z28" s="10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</row>
    <row r="29" spans="2:37" x14ac:dyDescent="0.4">
      <c r="B29" s="7"/>
      <c r="C29" s="7"/>
      <c r="D29" s="7"/>
      <c r="E29" s="7"/>
      <c r="F29" s="7"/>
      <c r="G29" s="7"/>
      <c r="H29" s="7"/>
      <c r="I29" s="7"/>
      <c r="J29" s="5"/>
      <c r="K29" s="8"/>
      <c r="L29" s="9"/>
      <c r="M29" s="9"/>
      <c r="N29" s="6"/>
      <c r="O29" s="6"/>
      <c r="P29" s="6"/>
      <c r="Q29" s="6"/>
      <c r="R29" s="10"/>
      <c r="S29" s="10"/>
      <c r="T29" s="10"/>
      <c r="U29" s="6"/>
      <c r="V29" s="6"/>
      <c r="W29" s="10"/>
      <c r="X29" s="10"/>
      <c r="Y29" s="10"/>
      <c r="Z29" s="10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</row>
    <row r="30" spans="2:37" x14ac:dyDescent="0.4">
      <c r="B30" s="7"/>
      <c r="C30" s="7"/>
      <c r="D30" s="7"/>
      <c r="E30" s="7"/>
      <c r="F30" s="7"/>
      <c r="G30" s="7"/>
      <c r="H30" s="7"/>
      <c r="I30" s="7"/>
      <c r="J30" s="5"/>
      <c r="K30" s="8"/>
      <c r="L30" s="9"/>
      <c r="M30" s="9"/>
      <c r="N30" s="6"/>
      <c r="O30" s="6"/>
      <c r="P30" s="6"/>
      <c r="Q30" s="6"/>
      <c r="R30" s="10"/>
      <c r="S30" s="10"/>
      <c r="T30" s="10"/>
      <c r="U30" s="6"/>
      <c r="V30" s="6"/>
      <c r="W30" s="10"/>
      <c r="X30" s="10"/>
      <c r="Y30" s="10"/>
      <c r="Z30" s="10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</row>
    <row r="31" spans="2:37" x14ac:dyDescent="0.4">
      <c r="B31" s="7"/>
      <c r="C31" s="7"/>
      <c r="D31" s="7"/>
      <c r="E31" s="7"/>
      <c r="F31" s="7"/>
      <c r="G31" s="7"/>
      <c r="H31" s="7"/>
      <c r="I31" s="7"/>
      <c r="J31" s="5"/>
      <c r="K31" s="8"/>
      <c r="L31" s="9"/>
      <c r="M31" s="9"/>
      <c r="N31" s="6"/>
      <c r="O31" s="6"/>
      <c r="P31" s="6"/>
      <c r="Q31" s="6"/>
      <c r="R31" s="10"/>
      <c r="S31" s="10"/>
      <c r="T31" s="10"/>
      <c r="U31" s="6"/>
      <c r="V31" s="6"/>
      <c r="W31" s="10"/>
      <c r="X31" s="10"/>
      <c r="Y31" s="10"/>
      <c r="Z31" s="10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</row>
    <row r="32" spans="2:37" x14ac:dyDescent="0.4">
      <c r="B32" s="7"/>
      <c r="C32" s="7"/>
      <c r="D32" s="7"/>
      <c r="E32" s="7"/>
      <c r="F32" s="7"/>
      <c r="G32" s="7"/>
      <c r="H32" s="7"/>
      <c r="I32" s="7"/>
      <c r="J32" s="5"/>
      <c r="K32" s="8"/>
      <c r="L32" s="9"/>
      <c r="M32" s="9"/>
      <c r="N32" s="6"/>
      <c r="O32" s="6"/>
      <c r="P32" s="6"/>
      <c r="Q32" s="6"/>
      <c r="R32" s="10"/>
      <c r="S32" s="10"/>
      <c r="T32" s="10"/>
      <c r="U32" s="6"/>
      <c r="V32" s="6"/>
      <c r="W32" s="10"/>
      <c r="X32" s="10"/>
      <c r="Y32" s="10"/>
      <c r="Z32" s="10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</row>
  </sheetData>
  <mergeCells count="53">
    <mergeCell ref="W10:AE10"/>
    <mergeCell ref="B9:I9"/>
    <mergeCell ref="J9:O9"/>
    <mergeCell ref="B10:I10"/>
    <mergeCell ref="J10:O10"/>
    <mergeCell ref="R10:T10"/>
    <mergeCell ref="P10:Q10"/>
    <mergeCell ref="U10:V10"/>
    <mergeCell ref="R7:T7"/>
    <mergeCell ref="P9:Q9"/>
    <mergeCell ref="R9:T9"/>
    <mergeCell ref="U9:V9"/>
    <mergeCell ref="W9:AE9"/>
    <mergeCell ref="U6:V6"/>
    <mergeCell ref="U4:V4"/>
    <mergeCell ref="W6:AE6"/>
    <mergeCell ref="B8:I8"/>
    <mergeCell ref="J8:O8"/>
    <mergeCell ref="R8:T8"/>
    <mergeCell ref="U8:V8"/>
    <mergeCell ref="W8:AE8"/>
    <mergeCell ref="P8:Q8"/>
    <mergeCell ref="W7:AE7"/>
    <mergeCell ref="U7:V7"/>
    <mergeCell ref="P7:Q7"/>
    <mergeCell ref="P6:Q6"/>
    <mergeCell ref="B7:I7"/>
    <mergeCell ref="L7:M7"/>
    <mergeCell ref="N7:O7"/>
    <mergeCell ref="U5:V5"/>
    <mergeCell ref="P5:Q5"/>
    <mergeCell ref="W4:AE4"/>
    <mergeCell ref="W3:AE3"/>
    <mergeCell ref="W5:AE5"/>
    <mergeCell ref="P4:Q4"/>
    <mergeCell ref="L6:M6"/>
    <mergeCell ref="N6:O6"/>
    <mergeCell ref="B6:I6"/>
    <mergeCell ref="S2:T2"/>
    <mergeCell ref="B4:I4"/>
    <mergeCell ref="L4:M4"/>
    <mergeCell ref="N4:O4"/>
    <mergeCell ref="R4:T4"/>
    <mergeCell ref="B5:I5"/>
    <mergeCell ref="L5:M5"/>
    <mergeCell ref="N5:O5"/>
    <mergeCell ref="R5:T5"/>
    <mergeCell ref="R6:T6"/>
    <mergeCell ref="U2:V2"/>
    <mergeCell ref="B3:I3"/>
    <mergeCell ref="J3:O3"/>
    <mergeCell ref="R3:V3"/>
    <mergeCell ref="P3:Q3"/>
  </mergeCells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view="pageBreakPreview" zoomScale="106" zoomScaleNormal="100" zoomScaleSheetLayoutView="106" workbookViewId="0">
      <selection activeCell="N17" sqref="N17"/>
    </sheetView>
  </sheetViews>
  <sheetFormatPr defaultRowHeight="12.75" x14ac:dyDescent="0.4"/>
  <cols>
    <col min="1" max="1" width="1.625" style="11" customWidth="1"/>
    <col min="2" max="2" width="6.625" style="11" customWidth="1"/>
    <col min="3" max="3" width="24.75" style="11" customWidth="1"/>
    <col min="4" max="4" width="12.625" style="11" customWidth="1"/>
    <col min="5" max="5" width="5" style="11" customWidth="1"/>
    <col min="6" max="8" width="8.625" style="11" customWidth="1"/>
    <col min="9" max="9" width="1.625" style="11" customWidth="1"/>
    <col min="10" max="29" width="5.625" style="11" customWidth="1"/>
    <col min="30" max="30" width="8.625" style="11" customWidth="1"/>
    <col min="31" max="31" width="1.625" style="11" customWidth="1"/>
    <col min="32" max="254" width="9" style="11"/>
    <col min="255" max="255" width="1.625" style="11" customWidth="1"/>
    <col min="256" max="256" width="8.625" style="11" customWidth="1"/>
    <col min="257" max="257" width="18.625" style="11" customWidth="1"/>
    <col min="258" max="258" width="12.625" style="11" customWidth="1"/>
    <col min="259" max="259" width="5" style="11" customWidth="1"/>
    <col min="260" max="263" width="9.125" style="11" customWidth="1"/>
    <col min="264" max="264" width="10.625" style="11" customWidth="1"/>
    <col min="265" max="265" width="1.625" style="11" customWidth="1"/>
    <col min="266" max="285" width="5.625" style="11" customWidth="1"/>
    <col min="286" max="286" width="8.625" style="11" customWidth="1"/>
    <col min="287" max="287" width="1.625" style="11" customWidth="1"/>
    <col min="288" max="510" width="9" style="11"/>
    <col min="511" max="511" width="1.625" style="11" customWidth="1"/>
    <col min="512" max="512" width="8.625" style="11" customWidth="1"/>
    <col min="513" max="513" width="18.625" style="11" customWidth="1"/>
    <col min="514" max="514" width="12.625" style="11" customWidth="1"/>
    <col min="515" max="515" width="5" style="11" customWidth="1"/>
    <col min="516" max="519" width="9.125" style="11" customWidth="1"/>
    <col min="520" max="520" width="10.625" style="11" customWidth="1"/>
    <col min="521" max="521" width="1.625" style="11" customWidth="1"/>
    <col min="522" max="541" width="5.625" style="11" customWidth="1"/>
    <col min="542" max="542" width="8.625" style="11" customWidth="1"/>
    <col min="543" max="543" width="1.625" style="11" customWidth="1"/>
    <col min="544" max="766" width="9" style="11"/>
    <col min="767" max="767" width="1.625" style="11" customWidth="1"/>
    <col min="768" max="768" width="8.625" style="11" customWidth="1"/>
    <col min="769" max="769" width="18.625" style="11" customWidth="1"/>
    <col min="770" max="770" width="12.625" style="11" customWidth="1"/>
    <col min="771" max="771" width="5" style="11" customWidth="1"/>
    <col min="772" max="775" width="9.125" style="11" customWidth="1"/>
    <col min="776" max="776" width="10.625" style="11" customWidth="1"/>
    <col min="777" max="777" width="1.625" style="11" customWidth="1"/>
    <col min="778" max="797" width="5.625" style="11" customWidth="1"/>
    <col min="798" max="798" width="8.625" style="11" customWidth="1"/>
    <col min="799" max="799" width="1.625" style="11" customWidth="1"/>
    <col min="800" max="1022" width="9" style="11"/>
    <col min="1023" max="1023" width="1.625" style="11" customWidth="1"/>
    <col min="1024" max="1024" width="8.625" style="11" customWidth="1"/>
    <col min="1025" max="1025" width="18.625" style="11" customWidth="1"/>
    <col min="1026" max="1026" width="12.625" style="11" customWidth="1"/>
    <col min="1027" max="1027" width="5" style="11" customWidth="1"/>
    <col min="1028" max="1031" width="9.125" style="11" customWidth="1"/>
    <col min="1032" max="1032" width="10.625" style="11" customWidth="1"/>
    <col min="1033" max="1033" width="1.625" style="11" customWidth="1"/>
    <col min="1034" max="1053" width="5.625" style="11" customWidth="1"/>
    <col min="1054" max="1054" width="8.625" style="11" customWidth="1"/>
    <col min="1055" max="1055" width="1.625" style="11" customWidth="1"/>
    <col min="1056" max="1278" width="9" style="11"/>
    <col min="1279" max="1279" width="1.625" style="11" customWidth="1"/>
    <col min="1280" max="1280" width="8.625" style="11" customWidth="1"/>
    <col min="1281" max="1281" width="18.625" style="11" customWidth="1"/>
    <col min="1282" max="1282" width="12.625" style="11" customWidth="1"/>
    <col min="1283" max="1283" width="5" style="11" customWidth="1"/>
    <col min="1284" max="1287" width="9.125" style="11" customWidth="1"/>
    <col min="1288" max="1288" width="10.625" style="11" customWidth="1"/>
    <col min="1289" max="1289" width="1.625" style="11" customWidth="1"/>
    <col min="1290" max="1309" width="5.625" style="11" customWidth="1"/>
    <col min="1310" max="1310" width="8.625" style="11" customWidth="1"/>
    <col min="1311" max="1311" width="1.625" style="11" customWidth="1"/>
    <col min="1312" max="1534" width="9" style="11"/>
    <col min="1535" max="1535" width="1.625" style="11" customWidth="1"/>
    <col min="1536" max="1536" width="8.625" style="11" customWidth="1"/>
    <col min="1537" max="1537" width="18.625" style="11" customWidth="1"/>
    <col min="1538" max="1538" width="12.625" style="11" customWidth="1"/>
    <col min="1539" max="1539" width="5" style="11" customWidth="1"/>
    <col min="1540" max="1543" width="9.125" style="11" customWidth="1"/>
    <col min="1544" max="1544" width="10.625" style="11" customWidth="1"/>
    <col min="1545" max="1545" width="1.625" style="11" customWidth="1"/>
    <col min="1546" max="1565" width="5.625" style="11" customWidth="1"/>
    <col min="1566" max="1566" width="8.625" style="11" customWidth="1"/>
    <col min="1567" max="1567" width="1.625" style="11" customWidth="1"/>
    <col min="1568" max="1790" width="9" style="11"/>
    <col min="1791" max="1791" width="1.625" style="11" customWidth="1"/>
    <col min="1792" max="1792" width="8.625" style="11" customWidth="1"/>
    <col min="1793" max="1793" width="18.625" style="11" customWidth="1"/>
    <col min="1794" max="1794" width="12.625" style="11" customWidth="1"/>
    <col min="1795" max="1795" width="5" style="11" customWidth="1"/>
    <col min="1796" max="1799" width="9.125" style="11" customWidth="1"/>
    <col min="1800" max="1800" width="10.625" style="11" customWidth="1"/>
    <col min="1801" max="1801" width="1.625" style="11" customWidth="1"/>
    <col min="1802" max="1821" width="5.625" style="11" customWidth="1"/>
    <col min="1822" max="1822" width="8.625" style="11" customWidth="1"/>
    <col min="1823" max="1823" width="1.625" style="11" customWidth="1"/>
    <col min="1824" max="2046" width="9" style="11"/>
    <col min="2047" max="2047" width="1.625" style="11" customWidth="1"/>
    <col min="2048" max="2048" width="8.625" style="11" customWidth="1"/>
    <col min="2049" max="2049" width="18.625" style="11" customWidth="1"/>
    <col min="2050" max="2050" width="12.625" style="11" customWidth="1"/>
    <col min="2051" max="2051" width="5" style="11" customWidth="1"/>
    <col min="2052" max="2055" width="9.125" style="11" customWidth="1"/>
    <col min="2056" max="2056" width="10.625" style="11" customWidth="1"/>
    <col min="2057" max="2057" width="1.625" style="11" customWidth="1"/>
    <col min="2058" max="2077" width="5.625" style="11" customWidth="1"/>
    <col min="2078" max="2078" width="8.625" style="11" customWidth="1"/>
    <col min="2079" max="2079" width="1.625" style="11" customWidth="1"/>
    <col min="2080" max="2302" width="9" style="11"/>
    <col min="2303" max="2303" width="1.625" style="11" customWidth="1"/>
    <col min="2304" max="2304" width="8.625" style="11" customWidth="1"/>
    <col min="2305" max="2305" width="18.625" style="11" customWidth="1"/>
    <col min="2306" max="2306" width="12.625" style="11" customWidth="1"/>
    <col min="2307" max="2307" width="5" style="11" customWidth="1"/>
    <col min="2308" max="2311" width="9.125" style="11" customWidth="1"/>
    <col min="2312" max="2312" width="10.625" style="11" customWidth="1"/>
    <col min="2313" max="2313" width="1.625" style="11" customWidth="1"/>
    <col min="2314" max="2333" width="5.625" style="11" customWidth="1"/>
    <col min="2334" max="2334" width="8.625" style="11" customWidth="1"/>
    <col min="2335" max="2335" width="1.625" style="11" customWidth="1"/>
    <col min="2336" max="2558" width="9" style="11"/>
    <col min="2559" max="2559" width="1.625" style="11" customWidth="1"/>
    <col min="2560" max="2560" width="8.625" style="11" customWidth="1"/>
    <col min="2561" max="2561" width="18.625" style="11" customWidth="1"/>
    <col min="2562" max="2562" width="12.625" style="11" customWidth="1"/>
    <col min="2563" max="2563" width="5" style="11" customWidth="1"/>
    <col min="2564" max="2567" width="9.125" style="11" customWidth="1"/>
    <col min="2568" max="2568" width="10.625" style="11" customWidth="1"/>
    <col min="2569" max="2569" width="1.625" style="11" customWidth="1"/>
    <col min="2570" max="2589" width="5.625" style="11" customWidth="1"/>
    <col min="2590" max="2590" width="8.625" style="11" customWidth="1"/>
    <col min="2591" max="2591" width="1.625" style="11" customWidth="1"/>
    <col min="2592" max="2814" width="9" style="11"/>
    <col min="2815" max="2815" width="1.625" style="11" customWidth="1"/>
    <col min="2816" max="2816" width="8.625" style="11" customWidth="1"/>
    <col min="2817" max="2817" width="18.625" style="11" customWidth="1"/>
    <col min="2818" max="2818" width="12.625" style="11" customWidth="1"/>
    <col min="2819" max="2819" width="5" style="11" customWidth="1"/>
    <col min="2820" max="2823" width="9.125" style="11" customWidth="1"/>
    <col min="2824" max="2824" width="10.625" style="11" customWidth="1"/>
    <col min="2825" max="2825" width="1.625" style="11" customWidth="1"/>
    <col min="2826" max="2845" width="5.625" style="11" customWidth="1"/>
    <col min="2846" max="2846" width="8.625" style="11" customWidth="1"/>
    <col min="2847" max="2847" width="1.625" style="11" customWidth="1"/>
    <col min="2848" max="3070" width="9" style="11"/>
    <col min="3071" max="3071" width="1.625" style="11" customWidth="1"/>
    <col min="3072" max="3072" width="8.625" style="11" customWidth="1"/>
    <col min="3073" max="3073" width="18.625" style="11" customWidth="1"/>
    <col min="3074" max="3074" width="12.625" style="11" customWidth="1"/>
    <col min="3075" max="3075" width="5" style="11" customWidth="1"/>
    <col min="3076" max="3079" width="9.125" style="11" customWidth="1"/>
    <col min="3080" max="3080" width="10.625" style="11" customWidth="1"/>
    <col min="3081" max="3081" width="1.625" style="11" customWidth="1"/>
    <col min="3082" max="3101" width="5.625" style="11" customWidth="1"/>
    <col min="3102" max="3102" width="8.625" style="11" customWidth="1"/>
    <col min="3103" max="3103" width="1.625" style="11" customWidth="1"/>
    <col min="3104" max="3326" width="9" style="11"/>
    <col min="3327" max="3327" width="1.625" style="11" customWidth="1"/>
    <col min="3328" max="3328" width="8.625" style="11" customWidth="1"/>
    <col min="3329" max="3329" width="18.625" style="11" customWidth="1"/>
    <col min="3330" max="3330" width="12.625" style="11" customWidth="1"/>
    <col min="3331" max="3331" width="5" style="11" customWidth="1"/>
    <col min="3332" max="3335" width="9.125" style="11" customWidth="1"/>
    <col min="3336" max="3336" width="10.625" style="11" customWidth="1"/>
    <col min="3337" max="3337" width="1.625" style="11" customWidth="1"/>
    <col min="3338" max="3357" width="5.625" style="11" customWidth="1"/>
    <col min="3358" max="3358" width="8.625" style="11" customWidth="1"/>
    <col min="3359" max="3359" width="1.625" style="11" customWidth="1"/>
    <col min="3360" max="3582" width="9" style="11"/>
    <col min="3583" max="3583" width="1.625" style="11" customWidth="1"/>
    <col min="3584" max="3584" width="8.625" style="11" customWidth="1"/>
    <col min="3585" max="3585" width="18.625" style="11" customWidth="1"/>
    <col min="3586" max="3586" width="12.625" style="11" customWidth="1"/>
    <col min="3587" max="3587" width="5" style="11" customWidth="1"/>
    <col min="3588" max="3591" width="9.125" style="11" customWidth="1"/>
    <col min="3592" max="3592" width="10.625" style="11" customWidth="1"/>
    <col min="3593" max="3593" width="1.625" style="11" customWidth="1"/>
    <col min="3594" max="3613" width="5.625" style="11" customWidth="1"/>
    <col min="3614" max="3614" width="8.625" style="11" customWidth="1"/>
    <col min="3615" max="3615" width="1.625" style="11" customWidth="1"/>
    <col min="3616" max="3838" width="9" style="11"/>
    <col min="3839" max="3839" width="1.625" style="11" customWidth="1"/>
    <col min="3840" max="3840" width="8.625" style="11" customWidth="1"/>
    <col min="3841" max="3841" width="18.625" style="11" customWidth="1"/>
    <col min="3842" max="3842" width="12.625" style="11" customWidth="1"/>
    <col min="3843" max="3843" width="5" style="11" customWidth="1"/>
    <col min="3844" max="3847" width="9.125" style="11" customWidth="1"/>
    <col min="3848" max="3848" width="10.625" style="11" customWidth="1"/>
    <col min="3849" max="3849" width="1.625" style="11" customWidth="1"/>
    <col min="3850" max="3869" width="5.625" style="11" customWidth="1"/>
    <col min="3870" max="3870" width="8.625" style="11" customWidth="1"/>
    <col min="3871" max="3871" width="1.625" style="11" customWidth="1"/>
    <col min="3872" max="4094" width="9" style="11"/>
    <col min="4095" max="4095" width="1.625" style="11" customWidth="1"/>
    <col min="4096" max="4096" width="8.625" style="11" customWidth="1"/>
    <col min="4097" max="4097" width="18.625" style="11" customWidth="1"/>
    <col min="4098" max="4098" width="12.625" style="11" customWidth="1"/>
    <col min="4099" max="4099" width="5" style="11" customWidth="1"/>
    <col min="4100" max="4103" width="9.125" style="11" customWidth="1"/>
    <col min="4104" max="4104" width="10.625" style="11" customWidth="1"/>
    <col min="4105" max="4105" width="1.625" style="11" customWidth="1"/>
    <col min="4106" max="4125" width="5.625" style="11" customWidth="1"/>
    <col min="4126" max="4126" width="8.625" style="11" customWidth="1"/>
    <col min="4127" max="4127" width="1.625" style="11" customWidth="1"/>
    <col min="4128" max="4350" width="9" style="11"/>
    <col min="4351" max="4351" width="1.625" style="11" customWidth="1"/>
    <col min="4352" max="4352" width="8.625" style="11" customWidth="1"/>
    <col min="4353" max="4353" width="18.625" style="11" customWidth="1"/>
    <col min="4354" max="4354" width="12.625" style="11" customWidth="1"/>
    <col min="4355" max="4355" width="5" style="11" customWidth="1"/>
    <col min="4356" max="4359" width="9.125" style="11" customWidth="1"/>
    <col min="4360" max="4360" width="10.625" style="11" customWidth="1"/>
    <col min="4361" max="4361" width="1.625" style="11" customWidth="1"/>
    <col min="4362" max="4381" width="5.625" style="11" customWidth="1"/>
    <col min="4382" max="4382" width="8.625" style="11" customWidth="1"/>
    <col min="4383" max="4383" width="1.625" style="11" customWidth="1"/>
    <col min="4384" max="4606" width="9" style="11"/>
    <col min="4607" max="4607" width="1.625" style="11" customWidth="1"/>
    <col min="4608" max="4608" width="8.625" style="11" customWidth="1"/>
    <col min="4609" max="4609" width="18.625" style="11" customWidth="1"/>
    <col min="4610" max="4610" width="12.625" style="11" customWidth="1"/>
    <col min="4611" max="4611" width="5" style="11" customWidth="1"/>
    <col min="4612" max="4615" width="9.125" style="11" customWidth="1"/>
    <col min="4616" max="4616" width="10.625" style="11" customWidth="1"/>
    <col min="4617" max="4617" width="1.625" style="11" customWidth="1"/>
    <col min="4618" max="4637" width="5.625" style="11" customWidth="1"/>
    <col min="4638" max="4638" width="8.625" style="11" customWidth="1"/>
    <col min="4639" max="4639" width="1.625" style="11" customWidth="1"/>
    <col min="4640" max="4862" width="9" style="11"/>
    <col min="4863" max="4863" width="1.625" style="11" customWidth="1"/>
    <col min="4864" max="4864" width="8.625" style="11" customWidth="1"/>
    <col min="4865" max="4865" width="18.625" style="11" customWidth="1"/>
    <col min="4866" max="4866" width="12.625" style="11" customWidth="1"/>
    <col min="4867" max="4867" width="5" style="11" customWidth="1"/>
    <col min="4868" max="4871" width="9.125" style="11" customWidth="1"/>
    <col min="4872" max="4872" width="10.625" style="11" customWidth="1"/>
    <col min="4873" max="4873" width="1.625" style="11" customWidth="1"/>
    <col min="4874" max="4893" width="5.625" style="11" customWidth="1"/>
    <col min="4894" max="4894" width="8.625" style="11" customWidth="1"/>
    <col min="4895" max="4895" width="1.625" style="11" customWidth="1"/>
    <col min="4896" max="5118" width="9" style="11"/>
    <col min="5119" max="5119" width="1.625" style="11" customWidth="1"/>
    <col min="5120" max="5120" width="8.625" style="11" customWidth="1"/>
    <col min="5121" max="5121" width="18.625" style="11" customWidth="1"/>
    <col min="5122" max="5122" width="12.625" style="11" customWidth="1"/>
    <col min="5123" max="5123" width="5" style="11" customWidth="1"/>
    <col min="5124" max="5127" width="9.125" style="11" customWidth="1"/>
    <col min="5128" max="5128" width="10.625" style="11" customWidth="1"/>
    <col min="5129" max="5129" width="1.625" style="11" customWidth="1"/>
    <col min="5130" max="5149" width="5.625" style="11" customWidth="1"/>
    <col min="5150" max="5150" width="8.625" style="11" customWidth="1"/>
    <col min="5151" max="5151" width="1.625" style="11" customWidth="1"/>
    <col min="5152" max="5374" width="9" style="11"/>
    <col min="5375" max="5375" width="1.625" style="11" customWidth="1"/>
    <col min="5376" max="5376" width="8.625" style="11" customWidth="1"/>
    <col min="5377" max="5377" width="18.625" style="11" customWidth="1"/>
    <col min="5378" max="5378" width="12.625" style="11" customWidth="1"/>
    <col min="5379" max="5379" width="5" style="11" customWidth="1"/>
    <col min="5380" max="5383" width="9.125" style="11" customWidth="1"/>
    <col min="5384" max="5384" width="10.625" style="11" customWidth="1"/>
    <col min="5385" max="5385" width="1.625" style="11" customWidth="1"/>
    <col min="5386" max="5405" width="5.625" style="11" customWidth="1"/>
    <col min="5406" max="5406" width="8.625" style="11" customWidth="1"/>
    <col min="5407" max="5407" width="1.625" style="11" customWidth="1"/>
    <col min="5408" max="5630" width="9" style="11"/>
    <col min="5631" max="5631" width="1.625" style="11" customWidth="1"/>
    <col min="5632" max="5632" width="8.625" style="11" customWidth="1"/>
    <col min="5633" max="5633" width="18.625" style="11" customWidth="1"/>
    <col min="5634" max="5634" width="12.625" style="11" customWidth="1"/>
    <col min="5635" max="5635" width="5" style="11" customWidth="1"/>
    <col min="5636" max="5639" width="9.125" style="11" customWidth="1"/>
    <col min="5640" max="5640" width="10.625" style="11" customWidth="1"/>
    <col min="5641" max="5641" width="1.625" style="11" customWidth="1"/>
    <col min="5642" max="5661" width="5.625" style="11" customWidth="1"/>
    <col min="5662" max="5662" width="8.625" style="11" customWidth="1"/>
    <col min="5663" max="5663" width="1.625" style="11" customWidth="1"/>
    <col min="5664" max="5886" width="9" style="11"/>
    <col min="5887" max="5887" width="1.625" style="11" customWidth="1"/>
    <col min="5888" max="5888" width="8.625" style="11" customWidth="1"/>
    <col min="5889" max="5889" width="18.625" style="11" customWidth="1"/>
    <col min="5890" max="5890" width="12.625" style="11" customWidth="1"/>
    <col min="5891" max="5891" width="5" style="11" customWidth="1"/>
    <col min="5892" max="5895" width="9.125" style="11" customWidth="1"/>
    <col min="5896" max="5896" width="10.625" style="11" customWidth="1"/>
    <col min="5897" max="5897" width="1.625" style="11" customWidth="1"/>
    <col min="5898" max="5917" width="5.625" style="11" customWidth="1"/>
    <col min="5918" max="5918" width="8.625" style="11" customWidth="1"/>
    <col min="5919" max="5919" width="1.625" style="11" customWidth="1"/>
    <col min="5920" max="6142" width="9" style="11"/>
    <col min="6143" max="6143" width="1.625" style="11" customWidth="1"/>
    <col min="6144" max="6144" width="8.625" style="11" customWidth="1"/>
    <col min="6145" max="6145" width="18.625" style="11" customWidth="1"/>
    <col min="6146" max="6146" width="12.625" style="11" customWidth="1"/>
    <col min="6147" max="6147" width="5" style="11" customWidth="1"/>
    <col min="6148" max="6151" width="9.125" style="11" customWidth="1"/>
    <col min="6152" max="6152" width="10.625" style="11" customWidth="1"/>
    <col min="6153" max="6153" width="1.625" style="11" customWidth="1"/>
    <col min="6154" max="6173" width="5.625" style="11" customWidth="1"/>
    <col min="6174" max="6174" width="8.625" style="11" customWidth="1"/>
    <col min="6175" max="6175" width="1.625" style="11" customWidth="1"/>
    <col min="6176" max="6398" width="9" style="11"/>
    <col min="6399" max="6399" width="1.625" style="11" customWidth="1"/>
    <col min="6400" max="6400" width="8.625" style="11" customWidth="1"/>
    <col min="6401" max="6401" width="18.625" style="11" customWidth="1"/>
    <col min="6402" max="6402" width="12.625" style="11" customWidth="1"/>
    <col min="6403" max="6403" width="5" style="11" customWidth="1"/>
    <col min="6404" max="6407" width="9.125" style="11" customWidth="1"/>
    <col min="6408" max="6408" width="10.625" style="11" customWidth="1"/>
    <col min="6409" max="6409" width="1.625" style="11" customWidth="1"/>
    <col min="6410" max="6429" width="5.625" style="11" customWidth="1"/>
    <col min="6430" max="6430" width="8.625" style="11" customWidth="1"/>
    <col min="6431" max="6431" width="1.625" style="11" customWidth="1"/>
    <col min="6432" max="6654" width="9" style="11"/>
    <col min="6655" max="6655" width="1.625" style="11" customWidth="1"/>
    <col min="6656" max="6656" width="8.625" style="11" customWidth="1"/>
    <col min="6657" max="6657" width="18.625" style="11" customWidth="1"/>
    <col min="6658" max="6658" width="12.625" style="11" customWidth="1"/>
    <col min="6659" max="6659" width="5" style="11" customWidth="1"/>
    <col min="6660" max="6663" width="9.125" style="11" customWidth="1"/>
    <col min="6664" max="6664" width="10.625" style="11" customWidth="1"/>
    <col min="6665" max="6665" width="1.625" style="11" customWidth="1"/>
    <col min="6666" max="6685" width="5.625" style="11" customWidth="1"/>
    <col min="6686" max="6686" width="8.625" style="11" customWidth="1"/>
    <col min="6687" max="6687" width="1.625" style="11" customWidth="1"/>
    <col min="6688" max="6910" width="9" style="11"/>
    <col min="6911" max="6911" width="1.625" style="11" customWidth="1"/>
    <col min="6912" max="6912" width="8.625" style="11" customWidth="1"/>
    <col min="6913" max="6913" width="18.625" style="11" customWidth="1"/>
    <col min="6914" max="6914" width="12.625" style="11" customWidth="1"/>
    <col min="6915" max="6915" width="5" style="11" customWidth="1"/>
    <col min="6916" max="6919" width="9.125" style="11" customWidth="1"/>
    <col min="6920" max="6920" width="10.625" style="11" customWidth="1"/>
    <col min="6921" max="6921" width="1.625" style="11" customWidth="1"/>
    <col min="6922" max="6941" width="5.625" style="11" customWidth="1"/>
    <col min="6942" max="6942" width="8.625" style="11" customWidth="1"/>
    <col min="6943" max="6943" width="1.625" style="11" customWidth="1"/>
    <col min="6944" max="7166" width="9" style="11"/>
    <col min="7167" max="7167" width="1.625" style="11" customWidth="1"/>
    <col min="7168" max="7168" width="8.625" style="11" customWidth="1"/>
    <col min="7169" max="7169" width="18.625" style="11" customWidth="1"/>
    <col min="7170" max="7170" width="12.625" style="11" customWidth="1"/>
    <col min="7171" max="7171" width="5" style="11" customWidth="1"/>
    <col min="7172" max="7175" width="9.125" style="11" customWidth="1"/>
    <col min="7176" max="7176" width="10.625" style="11" customWidth="1"/>
    <col min="7177" max="7177" width="1.625" style="11" customWidth="1"/>
    <col min="7178" max="7197" width="5.625" style="11" customWidth="1"/>
    <col min="7198" max="7198" width="8.625" style="11" customWidth="1"/>
    <col min="7199" max="7199" width="1.625" style="11" customWidth="1"/>
    <col min="7200" max="7422" width="9" style="11"/>
    <col min="7423" max="7423" width="1.625" style="11" customWidth="1"/>
    <col min="7424" max="7424" width="8.625" style="11" customWidth="1"/>
    <col min="7425" max="7425" width="18.625" style="11" customWidth="1"/>
    <col min="7426" max="7426" width="12.625" style="11" customWidth="1"/>
    <col min="7427" max="7427" width="5" style="11" customWidth="1"/>
    <col min="7428" max="7431" width="9.125" style="11" customWidth="1"/>
    <col min="7432" max="7432" width="10.625" style="11" customWidth="1"/>
    <col min="7433" max="7433" width="1.625" style="11" customWidth="1"/>
    <col min="7434" max="7453" width="5.625" style="11" customWidth="1"/>
    <col min="7454" max="7454" width="8.625" style="11" customWidth="1"/>
    <col min="7455" max="7455" width="1.625" style="11" customWidth="1"/>
    <col min="7456" max="7678" width="9" style="11"/>
    <col min="7679" max="7679" width="1.625" style="11" customWidth="1"/>
    <col min="7680" max="7680" width="8.625" style="11" customWidth="1"/>
    <col min="7681" max="7681" width="18.625" style="11" customWidth="1"/>
    <col min="7682" max="7682" width="12.625" style="11" customWidth="1"/>
    <col min="7683" max="7683" width="5" style="11" customWidth="1"/>
    <col min="7684" max="7687" width="9.125" style="11" customWidth="1"/>
    <col min="7688" max="7688" width="10.625" style="11" customWidth="1"/>
    <col min="7689" max="7689" width="1.625" style="11" customWidth="1"/>
    <col min="7690" max="7709" width="5.625" style="11" customWidth="1"/>
    <col min="7710" max="7710" width="8.625" style="11" customWidth="1"/>
    <col min="7711" max="7711" width="1.625" style="11" customWidth="1"/>
    <col min="7712" max="7934" width="9" style="11"/>
    <col min="7935" max="7935" width="1.625" style="11" customWidth="1"/>
    <col min="7936" max="7936" width="8.625" style="11" customWidth="1"/>
    <col min="7937" max="7937" width="18.625" style="11" customWidth="1"/>
    <col min="7938" max="7938" width="12.625" style="11" customWidth="1"/>
    <col min="7939" max="7939" width="5" style="11" customWidth="1"/>
    <col min="7940" max="7943" width="9.125" style="11" customWidth="1"/>
    <col min="7944" max="7944" width="10.625" style="11" customWidth="1"/>
    <col min="7945" max="7945" width="1.625" style="11" customWidth="1"/>
    <col min="7946" max="7965" width="5.625" style="11" customWidth="1"/>
    <col min="7966" max="7966" width="8.625" style="11" customWidth="1"/>
    <col min="7967" max="7967" width="1.625" style="11" customWidth="1"/>
    <col min="7968" max="8190" width="9" style="11"/>
    <col min="8191" max="8191" width="1.625" style="11" customWidth="1"/>
    <col min="8192" max="8192" width="8.625" style="11" customWidth="1"/>
    <col min="8193" max="8193" width="18.625" style="11" customWidth="1"/>
    <col min="8194" max="8194" width="12.625" style="11" customWidth="1"/>
    <col min="8195" max="8195" width="5" style="11" customWidth="1"/>
    <col min="8196" max="8199" width="9.125" style="11" customWidth="1"/>
    <col min="8200" max="8200" width="10.625" style="11" customWidth="1"/>
    <col min="8201" max="8201" width="1.625" style="11" customWidth="1"/>
    <col min="8202" max="8221" width="5.625" style="11" customWidth="1"/>
    <col min="8222" max="8222" width="8.625" style="11" customWidth="1"/>
    <col min="8223" max="8223" width="1.625" style="11" customWidth="1"/>
    <col min="8224" max="8446" width="9" style="11"/>
    <col min="8447" max="8447" width="1.625" style="11" customWidth="1"/>
    <col min="8448" max="8448" width="8.625" style="11" customWidth="1"/>
    <col min="8449" max="8449" width="18.625" style="11" customWidth="1"/>
    <col min="8450" max="8450" width="12.625" style="11" customWidth="1"/>
    <col min="8451" max="8451" width="5" style="11" customWidth="1"/>
    <col min="8452" max="8455" width="9.125" style="11" customWidth="1"/>
    <col min="8456" max="8456" width="10.625" style="11" customWidth="1"/>
    <col min="8457" max="8457" width="1.625" style="11" customWidth="1"/>
    <col min="8458" max="8477" width="5.625" style="11" customWidth="1"/>
    <col min="8478" max="8478" width="8.625" style="11" customWidth="1"/>
    <col min="8479" max="8479" width="1.625" style="11" customWidth="1"/>
    <col min="8480" max="8702" width="9" style="11"/>
    <col min="8703" max="8703" width="1.625" style="11" customWidth="1"/>
    <col min="8704" max="8704" width="8.625" style="11" customWidth="1"/>
    <col min="8705" max="8705" width="18.625" style="11" customWidth="1"/>
    <col min="8706" max="8706" width="12.625" style="11" customWidth="1"/>
    <col min="8707" max="8707" width="5" style="11" customWidth="1"/>
    <col min="8708" max="8711" width="9.125" style="11" customWidth="1"/>
    <col min="8712" max="8712" width="10.625" style="11" customWidth="1"/>
    <col min="8713" max="8713" width="1.625" style="11" customWidth="1"/>
    <col min="8714" max="8733" width="5.625" style="11" customWidth="1"/>
    <col min="8734" max="8734" width="8.625" style="11" customWidth="1"/>
    <col min="8735" max="8735" width="1.625" style="11" customWidth="1"/>
    <col min="8736" max="8958" width="9" style="11"/>
    <col min="8959" max="8959" width="1.625" style="11" customWidth="1"/>
    <col min="8960" max="8960" width="8.625" style="11" customWidth="1"/>
    <col min="8961" max="8961" width="18.625" style="11" customWidth="1"/>
    <col min="8962" max="8962" width="12.625" style="11" customWidth="1"/>
    <col min="8963" max="8963" width="5" style="11" customWidth="1"/>
    <col min="8964" max="8967" width="9.125" style="11" customWidth="1"/>
    <col min="8968" max="8968" width="10.625" style="11" customWidth="1"/>
    <col min="8969" max="8969" width="1.625" style="11" customWidth="1"/>
    <col min="8970" max="8989" width="5.625" style="11" customWidth="1"/>
    <col min="8990" max="8990" width="8.625" style="11" customWidth="1"/>
    <col min="8991" max="8991" width="1.625" style="11" customWidth="1"/>
    <col min="8992" max="9214" width="9" style="11"/>
    <col min="9215" max="9215" width="1.625" style="11" customWidth="1"/>
    <col min="9216" max="9216" width="8.625" style="11" customWidth="1"/>
    <col min="9217" max="9217" width="18.625" style="11" customWidth="1"/>
    <col min="9218" max="9218" width="12.625" style="11" customWidth="1"/>
    <col min="9219" max="9219" width="5" style="11" customWidth="1"/>
    <col min="9220" max="9223" width="9.125" style="11" customWidth="1"/>
    <col min="9224" max="9224" width="10.625" style="11" customWidth="1"/>
    <col min="9225" max="9225" width="1.625" style="11" customWidth="1"/>
    <col min="9226" max="9245" width="5.625" style="11" customWidth="1"/>
    <col min="9246" max="9246" width="8.625" style="11" customWidth="1"/>
    <col min="9247" max="9247" width="1.625" style="11" customWidth="1"/>
    <col min="9248" max="9470" width="9" style="11"/>
    <col min="9471" max="9471" width="1.625" style="11" customWidth="1"/>
    <col min="9472" max="9472" width="8.625" style="11" customWidth="1"/>
    <col min="9473" max="9473" width="18.625" style="11" customWidth="1"/>
    <col min="9474" max="9474" width="12.625" style="11" customWidth="1"/>
    <col min="9475" max="9475" width="5" style="11" customWidth="1"/>
    <col min="9476" max="9479" width="9.125" style="11" customWidth="1"/>
    <col min="9480" max="9480" width="10.625" style="11" customWidth="1"/>
    <col min="9481" max="9481" width="1.625" style="11" customWidth="1"/>
    <col min="9482" max="9501" width="5.625" style="11" customWidth="1"/>
    <col min="9502" max="9502" width="8.625" style="11" customWidth="1"/>
    <col min="9503" max="9503" width="1.625" style="11" customWidth="1"/>
    <col min="9504" max="9726" width="9" style="11"/>
    <col min="9727" max="9727" width="1.625" style="11" customWidth="1"/>
    <col min="9728" max="9728" width="8.625" style="11" customWidth="1"/>
    <col min="9729" max="9729" width="18.625" style="11" customWidth="1"/>
    <col min="9730" max="9730" width="12.625" style="11" customWidth="1"/>
    <col min="9731" max="9731" width="5" style="11" customWidth="1"/>
    <col min="9732" max="9735" width="9.125" style="11" customWidth="1"/>
    <col min="9736" max="9736" width="10.625" style="11" customWidth="1"/>
    <col min="9737" max="9737" width="1.625" style="11" customWidth="1"/>
    <col min="9738" max="9757" width="5.625" style="11" customWidth="1"/>
    <col min="9758" max="9758" width="8.625" style="11" customWidth="1"/>
    <col min="9759" max="9759" width="1.625" style="11" customWidth="1"/>
    <col min="9760" max="9982" width="9" style="11"/>
    <col min="9983" max="9983" width="1.625" style="11" customWidth="1"/>
    <col min="9984" max="9984" width="8.625" style="11" customWidth="1"/>
    <col min="9985" max="9985" width="18.625" style="11" customWidth="1"/>
    <col min="9986" max="9986" width="12.625" style="11" customWidth="1"/>
    <col min="9987" max="9987" width="5" style="11" customWidth="1"/>
    <col min="9988" max="9991" width="9.125" style="11" customWidth="1"/>
    <col min="9992" max="9992" width="10.625" style="11" customWidth="1"/>
    <col min="9993" max="9993" width="1.625" style="11" customWidth="1"/>
    <col min="9994" max="10013" width="5.625" style="11" customWidth="1"/>
    <col min="10014" max="10014" width="8.625" style="11" customWidth="1"/>
    <col min="10015" max="10015" width="1.625" style="11" customWidth="1"/>
    <col min="10016" max="10238" width="9" style="11"/>
    <col min="10239" max="10239" width="1.625" style="11" customWidth="1"/>
    <col min="10240" max="10240" width="8.625" style="11" customWidth="1"/>
    <col min="10241" max="10241" width="18.625" style="11" customWidth="1"/>
    <col min="10242" max="10242" width="12.625" style="11" customWidth="1"/>
    <col min="10243" max="10243" width="5" style="11" customWidth="1"/>
    <col min="10244" max="10247" width="9.125" style="11" customWidth="1"/>
    <col min="10248" max="10248" width="10.625" style="11" customWidth="1"/>
    <col min="10249" max="10249" width="1.625" style="11" customWidth="1"/>
    <col min="10250" max="10269" width="5.625" style="11" customWidth="1"/>
    <col min="10270" max="10270" width="8.625" style="11" customWidth="1"/>
    <col min="10271" max="10271" width="1.625" style="11" customWidth="1"/>
    <col min="10272" max="10494" width="9" style="11"/>
    <col min="10495" max="10495" width="1.625" style="11" customWidth="1"/>
    <col min="10496" max="10496" width="8.625" style="11" customWidth="1"/>
    <col min="10497" max="10497" width="18.625" style="11" customWidth="1"/>
    <col min="10498" max="10498" width="12.625" style="11" customWidth="1"/>
    <col min="10499" max="10499" width="5" style="11" customWidth="1"/>
    <col min="10500" max="10503" width="9.125" style="11" customWidth="1"/>
    <col min="10504" max="10504" width="10.625" style="11" customWidth="1"/>
    <col min="10505" max="10505" width="1.625" style="11" customWidth="1"/>
    <col min="10506" max="10525" width="5.625" style="11" customWidth="1"/>
    <col min="10526" max="10526" width="8.625" style="11" customWidth="1"/>
    <col min="10527" max="10527" width="1.625" style="11" customWidth="1"/>
    <col min="10528" max="10750" width="9" style="11"/>
    <col min="10751" max="10751" width="1.625" style="11" customWidth="1"/>
    <col min="10752" max="10752" width="8.625" style="11" customWidth="1"/>
    <col min="10753" max="10753" width="18.625" style="11" customWidth="1"/>
    <col min="10754" max="10754" width="12.625" style="11" customWidth="1"/>
    <col min="10755" max="10755" width="5" style="11" customWidth="1"/>
    <col min="10756" max="10759" width="9.125" style="11" customWidth="1"/>
    <col min="10760" max="10760" width="10.625" style="11" customWidth="1"/>
    <col min="10761" max="10761" width="1.625" style="11" customWidth="1"/>
    <col min="10762" max="10781" width="5.625" style="11" customWidth="1"/>
    <col min="10782" max="10782" width="8.625" style="11" customWidth="1"/>
    <col min="10783" max="10783" width="1.625" style="11" customWidth="1"/>
    <col min="10784" max="11006" width="9" style="11"/>
    <col min="11007" max="11007" width="1.625" style="11" customWidth="1"/>
    <col min="11008" max="11008" width="8.625" style="11" customWidth="1"/>
    <col min="11009" max="11009" width="18.625" style="11" customWidth="1"/>
    <col min="11010" max="11010" width="12.625" style="11" customWidth="1"/>
    <col min="11011" max="11011" width="5" style="11" customWidth="1"/>
    <col min="11012" max="11015" width="9.125" style="11" customWidth="1"/>
    <col min="11016" max="11016" width="10.625" style="11" customWidth="1"/>
    <col min="11017" max="11017" width="1.625" style="11" customWidth="1"/>
    <col min="11018" max="11037" width="5.625" style="11" customWidth="1"/>
    <col min="11038" max="11038" width="8.625" style="11" customWidth="1"/>
    <col min="11039" max="11039" width="1.625" style="11" customWidth="1"/>
    <col min="11040" max="11262" width="9" style="11"/>
    <col min="11263" max="11263" width="1.625" style="11" customWidth="1"/>
    <col min="11264" max="11264" width="8.625" style="11" customWidth="1"/>
    <col min="11265" max="11265" width="18.625" style="11" customWidth="1"/>
    <col min="11266" max="11266" width="12.625" style="11" customWidth="1"/>
    <col min="11267" max="11267" width="5" style="11" customWidth="1"/>
    <col min="11268" max="11271" width="9.125" style="11" customWidth="1"/>
    <col min="11272" max="11272" width="10.625" style="11" customWidth="1"/>
    <col min="11273" max="11273" width="1.625" style="11" customWidth="1"/>
    <col min="11274" max="11293" width="5.625" style="11" customWidth="1"/>
    <col min="11294" max="11294" width="8.625" style="11" customWidth="1"/>
    <col min="11295" max="11295" width="1.625" style="11" customWidth="1"/>
    <col min="11296" max="11518" width="9" style="11"/>
    <col min="11519" max="11519" width="1.625" style="11" customWidth="1"/>
    <col min="11520" max="11520" width="8.625" style="11" customWidth="1"/>
    <col min="11521" max="11521" width="18.625" style="11" customWidth="1"/>
    <col min="11522" max="11522" width="12.625" style="11" customWidth="1"/>
    <col min="11523" max="11523" width="5" style="11" customWidth="1"/>
    <col min="11524" max="11527" width="9.125" style="11" customWidth="1"/>
    <col min="11528" max="11528" width="10.625" style="11" customWidth="1"/>
    <col min="11529" max="11529" width="1.625" style="11" customWidth="1"/>
    <col min="11530" max="11549" width="5.625" style="11" customWidth="1"/>
    <col min="11550" max="11550" width="8.625" style="11" customWidth="1"/>
    <col min="11551" max="11551" width="1.625" style="11" customWidth="1"/>
    <col min="11552" max="11774" width="9" style="11"/>
    <col min="11775" max="11775" width="1.625" style="11" customWidth="1"/>
    <col min="11776" max="11776" width="8.625" style="11" customWidth="1"/>
    <col min="11777" max="11777" width="18.625" style="11" customWidth="1"/>
    <col min="11778" max="11778" width="12.625" style="11" customWidth="1"/>
    <col min="11779" max="11779" width="5" style="11" customWidth="1"/>
    <col min="11780" max="11783" width="9.125" style="11" customWidth="1"/>
    <col min="11784" max="11784" width="10.625" style="11" customWidth="1"/>
    <col min="11785" max="11785" width="1.625" style="11" customWidth="1"/>
    <col min="11786" max="11805" width="5.625" style="11" customWidth="1"/>
    <col min="11806" max="11806" width="8.625" style="11" customWidth="1"/>
    <col min="11807" max="11807" width="1.625" style="11" customWidth="1"/>
    <col min="11808" max="12030" width="9" style="11"/>
    <col min="12031" max="12031" width="1.625" style="11" customWidth="1"/>
    <col min="12032" max="12032" width="8.625" style="11" customWidth="1"/>
    <col min="12033" max="12033" width="18.625" style="11" customWidth="1"/>
    <col min="12034" max="12034" width="12.625" style="11" customWidth="1"/>
    <col min="12035" max="12035" width="5" style="11" customWidth="1"/>
    <col min="12036" max="12039" width="9.125" style="11" customWidth="1"/>
    <col min="12040" max="12040" width="10.625" style="11" customWidth="1"/>
    <col min="12041" max="12041" width="1.625" style="11" customWidth="1"/>
    <col min="12042" max="12061" width="5.625" style="11" customWidth="1"/>
    <col min="12062" max="12062" width="8.625" style="11" customWidth="1"/>
    <col min="12063" max="12063" width="1.625" style="11" customWidth="1"/>
    <col min="12064" max="12286" width="9" style="11"/>
    <col min="12287" max="12287" width="1.625" style="11" customWidth="1"/>
    <col min="12288" max="12288" width="8.625" style="11" customWidth="1"/>
    <col min="12289" max="12289" width="18.625" style="11" customWidth="1"/>
    <col min="12290" max="12290" width="12.625" style="11" customWidth="1"/>
    <col min="12291" max="12291" width="5" style="11" customWidth="1"/>
    <col min="12292" max="12295" width="9.125" style="11" customWidth="1"/>
    <col min="12296" max="12296" width="10.625" style="11" customWidth="1"/>
    <col min="12297" max="12297" width="1.625" style="11" customWidth="1"/>
    <col min="12298" max="12317" width="5.625" style="11" customWidth="1"/>
    <col min="12318" max="12318" width="8.625" style="11" customWidth="1"/>
    <col min="12319" max="12319" width="1.625" style="11" customWidth="1"/>
    <col min="12320" max="12542" width="9" style="11"/>
    <col min="12543" max="12543" width="1.625" style="11" customWidth="1"/>
    <col min="12544" max="12544" width="8.625" style="11" customWidth="1"/>
    <col min="12545" max="12545" width="18.625" style="11" customWidth="1"/>
    <col min="12546" max="12546" width="12.625" style="11" customWidth="1"/>
    <col min="12547" max="12547" width="5" style="11" customWidth="1"/>
    <col min="12548" max="12551" width="9.125" style="11" customWidth="1"/>
    <col min="12552" max="12552" width="10.625" style="11" customWidth="1"/>
    <col min="12553" max="12553" width="1.625" style="11" customWidth="1"/>
    <col min="12554" max="12573" width="5.625" style="11" customWidth="1"/>
    <col min="12574" max="12574" width="8.625" style="11" customWidth="1"/>
    <col min="12575" max="12575" width="1.625" style="11" customWidth="1"/>
    <col min="12576" max="12798" width="9" style="11"/>
    <col min="12799" max="12799" width="1.625" style="11" customWidth="1"/>
    <col min="12800" max="12800" width="8.625" style="11" customWidth="1"/>
    <col min="12801" max="12801" width="18.625" style="11" customWidth="1"/>
    <col min="12802" max="12802" width="12.625" style="11" customWidth="1"/>
    <col min="12803" max="12803" width="5" style="11" customWidth="1"/>
    <col min="12804" max="12807" width="9.125" style="11" customWidth="1"/>
    <col min="12808" max="12808" width="10.625" style="11" customWidth="1"/>
    <col min="12809" max="12809" width="1.625" style="11" customWidth="1"/>
    <col min="12810" max="12829" width="5.625" style="11" customWidth="1"/>
    <col min="12830" max="12830" width="8.625" style="11" customWidth="1"/>
    <col min="12831" max="12831" width="1.625" style="11" customWidth="1"/>
    <col min="12832" max="13054" width="9" style="11"/>
    <col min="13055" max="13055" width="1.625" style="11" customWidth="1"/>
    <col min="13056" max="13056" width="8.625" style="11" customWidth="1"/>
    <col min="13057" max="13057" width="18.625" style="11" customWidth="1"/>
    <col min="13058" max="13058" width="12.625" style="11" customWidth="1"/>
    <col min="13059" max="13059" width="5" style="11" customWidth="1"/>
    <col min="13060" max="13063" width="9.125" style="11" customWidth="1"/>
    <col min="13064" max="13064" width="10.625" style="11" customWidth="1"/>
    <col min="13065" max="13065" width="1.625" style="11" customWidth="1"/>
    <col min="13066" max="13085" width="5.625" style="11" customWidth="1"/>
    <col min="13086" max="13086" width="8.625" style="11" customWidth="1"/>
    <col min="13087" max="13087" width="1.625" style="11" customWidth="1"/>
    <col min="13088" max="13310" width="9" style="11"/>
    <col min="13311" max="13311" width="1.625" style="11" customWidth="1"/>
    <col min="13312" max="13312" width="8.625" style="11" customWidth="1"/>
    <col min="13313" max="13313" width="18.625" style="11" customWidth="1"/>
    <col min="13314" max="13314" width="12.625" style="11" customWidth="1"/>
    <col min="13315" max="13315" width="5" style="11" customWidth="1"/>
    <col min="13316" max="13319" width="9.125" style="11" customWidth="1"/>
    <col min="13320" max="13320" width="10.625" style="11" customWidth="1"/>
    <col min="13321" max="13321" width="1.625" style="11" customWidth="1"/>
    <col min="13322" max="13341" width="5.625" style="11" customWidth="1"/>
    <col min="13342" max="13342" width="8.625" style="11" customWidth="1"/>
    <col min="13343" max="13343" width="1.625" style="11" customWidth="1"/>
    <col min="13344" max="13566" width="9" style="11"/>
    <col min="13567" max="13567" width="1.625" style="11" customWidth="1"/>
    <col min="13568" max="13568" width="8.625" style="11" customWidth="1"/>
    <col min="13569" max="13569" width="18.625" style="11" customWidth="1"/>
    <col min="13570" max="13570" width="12.625" style="11" customWidth="1"/>
    <col min="13571" max="13571" width="5" style="11" customWidth="1"/>
    <col min="13572" max="13575" width="9.125" style="11" customWidth="1"/>
    <col min="13576" max="13576" width="10.625" style="11" customWidth="1"/>
    <col min="13577" max="13577" width="1.625" style="11" customWidth="1"/>
    <col min="13578" max="13597" width="5.625" style="11" customWidth="1"/>
    <col min="13598" max="13598" width="8.625" style="11" customWidth="1"/>
    <col min="13599" max="13599" width="1.625" style="11" customWidth="1"/>
    <col min="13600" max="13822" width="9" style="11"/>
    <col min="13823" max="13823" width="1.625" style="11" customWidth="1"/>
    <col min="13824" max="13824" width="8.625" style="11" customWidth="1"/>
    <col min="13825" max="13825" width="18.625" style="11" customWidth="1"/>
    <col min="13826" max="13826" width="12.625" style="11" customWidth="1"/>
    <col min="13827" max="13827" width="5" style="11" customWidth="1"/>
    <col min="13828" max="13831" width="9.125" style="11" customWidth="1"/>
    <col min="13832" max="13832" width="10.625" style="11" customWidth="1"/>
    <col min="13833" max="13833" width="1.625" style="11" customWidth="1"/>
    <col min="13834" max="13853" width="5.625" style="11" customWidth="1"/>
    <col min="13854" max="13854" width="8.625" style="11" customWidth="1"/>
    <col min="13855" max="13855" width="1.625" style="11" customWidth="1"/>
    <col min="13856" max="14078" width="9" style="11"/>
    <col min="14079" max="14079" width="1.625" style="11" customWidth="1"/>
    <col min="14080" max="14080" width="8.625" style="11" customWidth="1"/>
    <col min="14081" max="14081" width="18.625" style="11" customWidth="1"/>
    <col min="14082" max="14082" width="12.625" style="11" customWidth="1"/>
    <col min="14083" max="14083" width="5" style="11" customWidth="1"/>
    <col min="14084" max="14087" width="9.125" style="11" customWidth="1"/>
    <col min="14088" max="14088" width="10.625" style="11" customWidth="1"/>
    <col min="14089" max="14089" width="1.625" style="11" customWidth="1"/>
    <col min="14090" max="14109" width="5.625" style="11" customWidth="1"/>
    <col min="14110" max="14110" width="8.625" style="11" customWidth="1"/>
    <col min="14111" max="14111" width="1.625" style="11" customWidth="1"/>
    <col min="14112" max="14334" width="9" style="11"/>
    <col min="14335" max="14335" width="1.625" style="11" customWidth="1"/>
    <col min="14336" max="14336" width="8.625" style="11" customWidth="1"/>
    <col min="14337" max="14337" width="18.625" style="11" customWidth="1"/>
    <col min="14338" max="14338" width="12.625" style="11" customWidth="1"/>
    <col min="14339" max="14339" width="5" style="11" customWidth="1"/>
    <col min="14340" max="14343" width="9.125" style="11" customWidth="1"/>
    <col min="14344" max="14344" width="10.625" style="11" customWidth="1"/>
    <col min="14345" max="14345" width="1.625" style="11" customWidth="1"/>
    <col min="14346" max="14365" width="5.625" style="11" customWidth="1"/>
    <col min="14366" max="14366" width="8.625" style="11" customWidth="1"/>
    <col min="14367" max="14367" width="1.625" style="11" customWidth="1"/>
    <col min="14368" max="14590" width="9" style="11"/>
    <col min="14591" max="14591" width="1.625" style="11" customWidth="1"/>
    <col min="14592" max="14592" width="8.625" style="11" customWidth="1"/>
    <col min="14593" max="14593" width="18.625" style="11" customWidth="1"/>
    <col min="14594" max="14594" width="12.625" style="11" customWidth="1"/>
    <col min="14595" max="14595" width="5" style="11" customWidth="1"/>
    <col min="14596" max="14599" width="9.125" style="11" customWidth="1"/>
    <col min="14600" max="14600" width="10.625" style="11" customWidth="1"/>
    <col min="14601" max="14601" width="1.625" style="11" customWidth="1"/>
    <col min="14602" max="14621" width="5.625" style="11" customWidth="1"/>
    <col min="14622" max="14622" width="8.625" style="11" customWidth="1"/>
    <col min="14623" max="14623" width="1.625" style="11" customWidth="1"/>
    <col min="14624" max="14846" width="9" style="11"/>
    <col min="14847" max="14847" width="1.625" style="11" customWidth="1"/>
    <col min="14848" max="14848" width="8.625" style="11" customWidth="1"/>
    <col min="14849" max="14849" width="18.625" style="11" customWidth="1"/>
    <col min="14850" max="14850" width="12.625" style="11" customWidth="1"/>
    <col min="14851" max="14851" width="5" style="11" customWidth="1"/>
    <col min="14852" max="14855" width="9.125" style="11" customWidth="1"/>
    <col min="14856" max="14856" width="10.625" style="11" customWidth="1"/>
    <col min="14857" max="14857" width="1.625" style="11" customWidth="1"/>
    <col min="14858" max="14877" width="5.625" style="11" customWidth="1"/>
    <col min="14878" max="14878" width="8.625" style="11" customWidth="1"/>
    <col min="14879" max="14879" width="1.625" style="11" customWidth="1"/>
    <col min="14880" max="15102" width="9" style="11"/>
    <col min="15103" max="15103" width="1.625" style="11" customWidth="1"/>
    <col min="15104" max="15104" width="8.625" style="11" customWidth="1"/>
    <col min="15105" max="15105" width="18.625" style="11" customWidth="1"/>
    <col min="15106" max="15106" width="12.625" style="11" customWidth="1"/>
    <col min="15107" max="15107" width="5" style="11" customWidth="1"/>
    <col min="15108" max="15111" width="9.125" style="11" customWidth="1"/>
    <col min="15112" max="15112" width="10.625" style="11" customWidth="1"/>
    <col min="15113" max="15113" width="1.625" style="11" customWidth="1"/>
    <col min="15114" max="15133" width="5.625" style="11" customWidth="1"/>
    <col min="15134" max="15134" width="8.625" style="11" customWidth="1"/>
    <col min="15135" max="15135" width="1.625" style="11" customWidth="1"/>
    <col min="15136" max="15358" width="9" style="11"/>
    <col min="15359" max="15359" width="1.625" style="11" customWidth="1"/>
    <col min="15360" max="15360" width="8.625" style="11" customWidth="1"/>
    <col min="15361" max="15361" width="18.625" style="11" customWidth="1"/>
    <col min="15362" max="15362" width="12.625" style="11" customWidth="1"/>
    <col min="15363" max="15363" width="5" style="11" customWidth="1"/>
    <col min="15364" max="15367" width="9.125" style="11" customWidth="1"/>
    <col min="15368" max="15368" width="10.625" style="11" customWidth="1"/>
    <col min="15369" max="15369" width="1.625" style="11" customWidth="1"/>
    <col min="15370" max="15389" width="5.625" style="11" customWidth="1"/>
    <col min="15390" max="15390" width="8.625" style="11" customWidth="1"/>
    <col min="15391" max="15391" width="1.625" style="11" customWidth="1"/>
    <col min="15392" max="15614" width="9" style="11"/>
    <col min="15615" max="15615" width="1.625" style="11" customWidth="1"/>
    <col min="15616" max="15616" width="8.625" style="11" customWidth="1"/>
    <col min="15617" max="15617" width="18.625" style="11" customWidth="1"/>
    <col min="15618" max="15618" width="12.625" style="11" customWidth="1"/>
    <col min="15619" max="15619" width="5" style="11" customWidth="1"/>
    <col min="15620" max="15623" width="9.125" style="11" customWidth="1"/>
    <col min="15624" max="15624" width="10.625" style="11" customWidth="1"/>
    <col min="15625" max="15625" width="1.625" style="11" customWidth="1"/>
    <col min="15626" max="15645" width="5.625" style="11" customWidth="1"/>
    <col min="15646" max="15646" width="8.625" style="11" customWidth="1"/>
    <col min="15647" max="15647" width="1.625" style="11" customWidth="1"/>
    <col min="15648" max="15870" width="9" style="11"/>
    <col min="15871" max="15871" width="1.625" style="11" customWidth="1"/>
    <col min="15872" max="15872" width="8.625" style="11" customWidth="1"/>
    <col min="15873" max="15873" width="18.625" style="11" customWidth="1"/>
    <col min="15874" max="15874" width="12.625" style="11" customWidth="1"/>
    <col min="15875" max="15875" width="5" style="11" customWidth="1"/>
    <col min="15876" max="15879" width="9.125" style="11" customWidth="1"/>
    <col min="15880" max="15880" width="10.625" style="11" customWidth="1"/>
    <col min="15881" max="15881" width="1.625" style="11" customWidth="1"/>
    <col min="15882" max="15901" width="5.625" style="11" customWidth="1"/>
    <col min="15902" max="15902" width="8.625" style="11" customWidth="1"/>
    <col min="15903" max="15903" width="1.625" style="11" customWidth="1"/>
    <col min="15904" max="16126" width="9" style="11"/>
    <col min="16127" max="16127" width="1.625" style="11" customWidth="1"/>
    <col min="16128" max="16128" width="8.625" style="11" customWidth="1"/>
    <col min="16129" max="16129" width="18.625" style="11" customWidth="1"/>
    <col min="16130" max="16130" width="12.625" style="11" customWidth="1"/>
    <col min="16131" max="16131" width="5" style="11" customWidth="1"/>
    <col min="16132" max="16135" width="9.125" style="11" customWidth="1"/>
    <col min="16136" max="16136" width="10.625" style="11" customWidth="1"/>
    <col min="16137" max="16137" width="1.625" style="11" customWidth="1"/>
    <col min="16138" max="16157" width="5.625" style="11" customWidth="1"/>
    <col min="16158" max="16158" width="8.625" style="11" customWidth="1"/>
    <col min="16159" max="16159" width="1.625" style="11" customWidth="1"/>
    <col min="16160" max="16384" width="9" style="11"/>
  </cols>
  <sheetData>
    <row r="1" spans="2:13" s="12" customFormat="1" ht="15.6" customHeight="1" x14ac:dyDescent="0.4">
      <c r="B1" s="355" t="s">
        <v>222</v>
      </c>
      <c r="C1" s="355"/>
      <c r="D1" s="355"/>
      <c r="E1" s="355"/>
      <c r="F1" s="355"/>
      <c r="G1" s="355"/>
    </row>
    <row r="2" spans="2:13" ht="19.5" customHeight="1" x14ac:dyDescent="0.4">
      <c r="B2" s="356" t="s">
        <v>76</v>
      </c>
      <c r="C2" s="357"/>
      <c r="D2" s="357"/>
      <c r="E2" s="358"/>
      <c r="F2" s="13" t="s">
        <v>106</v>
      </c>
      <c r="G2" s="13"/>
      <c r="H2" s="13" t="s">
        <v>77</v>
      </c>
    </row>
    <row r="3" spans="2:13" ht="19.5" customHeight="1" x14ac:dyDescent="0.4">
      <c r="B3" s="356" t="s">
        <v>78</v>
      </c>
      <c r="C3" s="357"/>
      <c r="D3" s="357"/>
      <c r="E3" s="358"/>
      <c r="F3" s="70" t="s">
        <v>105</v>
      </c>
      <c r="G3" s="14"/>
      <c r="H3" s="15" t="str">
        <f t="shared" ref="H3:H11" si="0">IF(SUM(F3:G3)=0,"",SUM(F3:G3))</f>
        <v/>
      </c>
    </row>
    <row r="4" spans="2:13" ht="19.5" customHeight="1" x14ac:dyDescent="0.4">
      <c r="B4" s="13" t="s">
        <v>79</v>
      </c>
      <c r="C4" s="16" t="s">
        <v>80</v>
      </c>
      <c r="D4" s="17" t="s">
        <v>81</v>
      </c>
      <c r="E4" s="18" t="s">
        <v>82</v>
      </c>
      <c r="F4" s="70" t="s">
        <v>61</v>
      </c>
      <c r="G4" s="14"/>
      <c r="H4" s="15" t="str">
        <f t="shared" si="0"/>
        <v/>
      </c>
    </row>
    <row r="5" spans="2:13" ht="19.5" customHeight="1" x14ac:dyDescent="0.4">
      <c r="B5" s="19" t="s">
        <v>83</v>
      </c>
      <c r="C5" s="20" t="s">
        <v>256</v>
      </c>
      <c r="D5" s="21" t="s">
        <v>104</v>
      </c>
      <c r="E5" s="22" t="s">
        <v>85</v>
      </c>
      <c r="F5" s="23">
        <v>1.772</v>
      </c>
      <c r="G5" s="23"/>
      <c r="H5" s="24">
        <f t="shared" si="0"/>
        <v>1.772</v>
      </c>
    </row>
    <row r="6" spans="2:13" ht="19.5" customHeight="1" x14ac:dyDescent="0.4">
      <c r="B6" s="25"/>
      <c r="C6" s="20" t="s">
        <v>255</v>
      </c>
      <c r="D6" s="21" t="s">
        <v>104</v>
      </c>
      <c r="E6" s="28" t="s">
        <v>85</v>
      </c>
      <c r="F6" s="29">
        <v>0.82199999999999995</v>
      </c>
      <c r="G6" s="29"/>
      <c r="H6" s="30">
        <f t="shared" si="0"/>
        <v>0.82199999999999995</v>
      </c>
    </row>
    <row r="7" spans="2:13" ht="19.5" customHeight="1" x14ac:dyDescent="0.4">
      <c r="B7" s="25"/>
      <c r="C7" s="20" t="s">
        <v>223</v>
      </c>
      <c r="D7" s="21" t="s">
        <v>104</v>
      </c>
      <c r="E7" s="28" t="s">
        <v>85</v>
      </c>
      <c r="F7" s="29">
        <v>1.169</v>
      </c>
      <c r="G7" s="29"/>
      <c r="H7" s="30">
        <f t="shared" si="0"/>
        <v>1.169</v>
      </c>
    </row>
    <row r="8" spans="2:13" ht="19.5" customHeight="1" x14ac:dyDescent="0.4">
      <c r="B8" s="25"/>
      <c r="C8" s="20" t="s">
        <v>224</v>
      </c>
      <c r="D8" s="21" t="s">
        <v>104</v>
      </c>
      <c r="E8" s="28" t="s">
        <v>85</v>
      </c>
      <c r="F8" s="29">
        <v>1.9</v>
      </c>
      <c r="G8" s="29"/>
      <c r="H8" s="30">
        <f t="shared" si="0"/>
        <v>1.9</v>
      </c>
    </row>
    <row r="9" spans="2:13" ht="19.5" customHeight="1" x14ac:dyDescent="0.4">
      <c r="B9" s="25"/>
      <c r="C9" s="20" t="s">
        <v>225</v>
      </c>
      <c r="D9" s="21" t="s">
        <v>104</v>
      </c>
      <c r="E9" s="28" t="s">
        <v>85</v>
      </c>
      <c r="F9" s="29">
        <v>1.9</v>
      </c>
      <c r="G9" s="29"/>
      <c r="H9" s="30">
        <f t="shared" si="0"/>
        <v>1.9</v>
      </c>
    </row>
    <row r="10" spans="2:13" ht="19.5" customHeight="1" x14ac:dyDescent="0.4">
      <c r="B10" s="25"/>
      <c r="C10" s="20" t="s">
        <v>226</v>
      </c>
      <c r="D10" s="21" t="s">
        <v>104</v>
      </c>
      <c r="E10" s="28" t="s">
        <v>85</v>
      </c>
      <c r="F10" s="29">
        <v>42</v>
      </c>
      <c r="G10" s="29"/>
      <c r="H10" s="30">
        <f t="shared" si="0"/>
        <v>42</v>
      </c>
    </row>
    <row r="11" spans="2:13" ht="19.5" customHeight="1" x14ac:dyDescent="0.4">
      <c r="B11" s="25"/>
      <c r="C11" s="20" t="s">
        <v>226</v>
      </c>
      <c r="D11" s="21" t="s">
        <v>103</v>
      </c>
      <c r="E11" s="28" t="s">
        <v>85</v>
      </c>
      <c r="F11" s="29">
        <v>2</v>
      </c>
      <c r="G11" s="29"/>
      <c r="H11" s="30">
        <f t="shared" si="0"/>
        <v>2</v>
      </c>
      <c r="M11" s="11" t="s">
        <v>92</v>
      </c>
    </row>
    <row r="12" spans="2:13" ht="19.5" customHeight="1" x14ac:dyDescent="0.4">
      <c r="B12" s="25"/>
      <c r="C12" s="71" t="s">
        <v>107</v>
      </c>
      <c r="D12" s="27"/>
      <c r="E12" s="28" t="s">
        <v>85</v>
      </c>
      <c r="F12" s="29"/>
      <c r="G12" s="29"/>
      <c r="H12" s="30">
        <f>SUM(H5:H11)</f>
        <v>51.563000000000002</v>
      </c>
      <c r="M12" s="32"/>
    </row>
    <row r="13" spans="2:13" ht="19.5" customHeight="1" x14ac:dyDescent="0.4">
      <c r="B13" s="33"/>
      <c r="C13" s="34"/>
      <c r="D13" s="35"/>
      <c r="E13" s="36" t="s">
        <v>85</v>
      </c>
      <c r="F13" s="37"/>
      <c r="G13" s="37"/>
      <c r="H13" s="38" t="str">
        <f t="shared" ref="H13:H31" si="1">IF(SUM(F13:G13)=0,"",SUM(F13:G13))</f>
        <v/>
      </c>
    </row>
    <row r="14" spans="2:13" ht="19.5" customHeight="1" x14ac:dyDescent="0.4">
      <c r="B14" s="39"/>
      <c r="C14" s="20" t="s">
        <v>95</v>
      </c>
      <c r="D14" s="21" t="s">
        <v>84</v>
      </c>
      <c r="E14" s="40" t="s">
        <v>85</v>
      </c>
      <c r="F14" s="41"/>
      <c r="G14" s="23"/>
      <c r="H14" s="43" t="str">
        <f t="shared" si="1"/>
        <v/>
      </c>
    </row>
    <row r="15" spans="2:13" ht="19.5" customHeight="1" x14ac:dyDescent="0.4">
      <c r="B15" s="25"/>
      <c r="C15" s="26" t="s">
        <v>95</v>
      </c>
      <c r="D15" s="27" t="s">
        <v>86</v>
      </c>
      <c r="E15" s="28" t="s">
        <v>85</v>
      </c>
      <c r="F15" s="29"/>
      <c r="G15" s="29"/>
      <c r="H15" s="31" t="str">
        <f t="shared" si="1"/>
        <v/>
      </c>
    </row>
    <row r="16" spans="2:13" ht="19.5" customHeight="1" x14ac:dyDescent="0.4">
      <c r="B16" s="25"/>
      <c r="C16" s="26" t="s">
        <v>95</v>
      </c>
      <c r="D16" s="27" t="s">
        <v>87</v>
      </c>
      <c r="E16" s="28" t="s">
        <v>85</v>
      </c>
      <c r="F16" s="29"/>
      <c r="G16" s="29"/>
      <c r="H16" s="31" t="str">
        <f t="shared" si="1"/>
        <v/>
      </c>
      <c r="L16" s="44"/>
    </row>
    <row r="17" spans="1:8" ht="19.5" customHeight="1" x14ac:dyDescent="0.4">
      <c r="B17" s="25"/>
      <c r="C17" s="26" t="s">
        <v>95</v>
      </c>
      <c r="D17" s="27" t="s">
        <v>88</v>
      </c>
      <c r="E17" s="28" t="s">
        <v>85</v>
      </c>
      <c r="F17" s="29"/>
      <c r="G17" s="29"/>
      <c r="H17" s="31" t="str">
        <f t="shared" si="1"/>
        <v/>
      </c>
    </row>
    <row r="18" spans="1:8" ht="19.5" customHeight="1" x14ac:dyDescent="0.4">
      <c r="B18" s="25"/>
      <c r="C18" s="26" t="s">
        <v>95</v>
      </c>
      <c r="D18" s="27" t="s">
        <v>89</v>
      </c>
      <c r="E18" s="28" t="s">
        <v>85</v>
      </c>
      <c r="F18" s="29"/>
      <c r="G18" s="29"/>
      <c r="H18" s="31" t="str">
        <f t="shared" si="1"/>
        <v/>
      </c>
    </row>
    <row r="19" spans="1:8" ht="19.5" customHeight="1" x14ac:dyDescent="0.4">
      <c r="B19" s="25"/>
      <c r="C19" s="26" t="s">
        <v>95</v>
      </c>
      <c r="D19" s="27" t="s">
        <v>90</v>
      </c>
      <c r="E19" s="28" t="s">
        <v>85</v>
      </c>
      <c r="F19" s="29"/>
      <c r="G19" s="29"/>
      <c r="H19" s="31" t="str">
        <f t="shared" si="1"/>
        <v/>
      </c>
    </row>
    <row r="20" spans="1:8" ht="19.5" customHeight="1" x14ac:dyDescent="0.4">
      <c r="B20" s="25"/>
      <c r="C20" s="26" t="s">
        <v>95</v>
      </c>
      <c r="D20" s="27" t="s">
        <v>91</v>
      </c>
      <c r="E20" s="28" t="s">
        <v>85</v>
      </c>
      <c r="F20" s="29"/>
      <c r="G20" s="29"/>
      <c r="H20" s="31" t="str">
        <f t="shared" si="1"/>
        <v/>
      </c>
    </row>
    <row r="21" spans="1:8" ht="19.5" customHeight="1" x14ac:dyDescent="0.4">
      <c r="B21" s="25"/>
      <c r="C21" s="26" t="s">
        <v>95</v>
      </c>
      <c r="D21" s="27" t="s">
        <v>93</v>
      </c>
      <c r="E21" s="28" t="s">
        <v>85</v>
      </c>
      <c r="F21" s="29"/>
      <c r="G21" s="29"/>
      <c r="H21" s="31" t="str">
        <f t="shared" si="1"/>
        <v/>
      </c>
    </row>
    <row r="22" spans="1:8" ht="19.5" customHeight="1" x14ac:dyDescent="0.4">
      <c r="A22" s="45"/>
      <c r="B22" s="46"/>
      <c r="C22" s="34" t="s">
        <v>95</v>
      </c>
      <c r="D22" s="35" t="s">
        <v>94</v>
      </c>
      <c r="E22" s="47" t="s">
        <v>85</v>
      </c>
      <c r="F22" s="37"/>
      <c r="G22" s="29"/>
      <c r="H22" s="48" t="str">
        <f t="shared" si="1"/>
        <v/>
      </c>
    </row>
    <row r="23" spans="1:8" ht="19.5" customHeight="1" x14ac:dyDescent="0.4">
      <c r="A23" s="45"/>
      <c r="B23" s="39"/>
      <c r="C23" s="49" t="s">
        <v>96</v>
      </c>
      <c r="D23" s="50" t="s">
        <v>84</v>
      </c>
      <c r="E23" s="40" t="s">
        <v>85</v>
      </c>
      <c r="F23" s="42"/>
      <c r="G23" s="42"/>
      <c r="H23" s="51" t="str">
        <f t="shared" si="1"/>
        <v/>
      </c>
    </row>
    <row r="24" spans="1:8" ht="19.5" customHeight="1" x14ac:dyDescent="0.4">
      <c r="B24" s="19"/>
      <c r="C24" s="20" t="s">
        <v>96</v>
      </c>
      <c r="D24" s="21" t="s">
        <v>86</v>
      </c>
      <c r="E24" s="52" t="s">
        <v>85</v>
      </c>
      <c r="F24" s="41"/>
      <c r="G24" s="23"/>
      <c r="H24" s="53" t="str">
        <f t="shared" si="1"/>
        <v/>
      </c>
    </row>
    <row r="25" spans="1:8" ht="19.5" customHeight="1" x14ac:dyDescent="0.4">
      <c r="B25" s="25"/>
      <c r="C25" s="20" t="s">
        <v>96</v>
      </c>
      <c r="D25" s="27" t="s">
        <v>87</v>
      </c>
      <c r="E25" s="54" t="s">
        <v>85</v>
      </c>
      <c r="F25" s="29"/>
      <c r="G25" s="29"/>
      <c r="H25" s="31" t="str">
        <f t="shared" si="1"/>
        <v/>
      </c>
    </row>
    <row r="26" spans="1:8" ht="19.5" customHeight="1" x14ac:dyDescent="0.4">
      <c r="B26" s="25"/>
      <c r="C26" s="20" t="s">
        <v>96</v>
      </c>
      <c r="D26" s="27" t="s">
        <v>88</v>
      </c>
      <c r="E26" s="54" t="s">
        <v>85</v>
      </c>
      <c r="F26" s="29"/>
      <c r="G26" s="29"/>
      <c r="H26" s="31" t="str">
        <f t="shared" si="1"/>
        <v/>
      </c>
    </row>
    <row r="27" spans="1:8" ht="19.5" customHeight="1" x14ac:dyDescent="0.4">
      <c r="B27" s="25"/>
      <c r="C27" s="20" t="s">
        <v>96</v>
      </c>
      <c r="D27" s="27" t="s">
        <v>89</v>
      </c>
      <c r="E27" s="54" t="s">
        <v>85</v>
      </c>
      <c r="F27" s="29"/>
      <c r="G27" s="29"/>
      <c r="H27" s="31" t="str">
        <f t="shared" si="1"/>
        <v/>
      </c>
    </row>
    <row r="28" spans="1:8" ht="19.5" customHeight="1" x14ac:dyDescent="0.4">
      <c r="B28" s="25"/>
      <c r="C28" s="20" t="s">
        <v>96</v>
      </c>
      <c r="D28" s="27" t="s">
        <v>90</v>
      </c>
      <c r="E28" s="54" t="s">
        <v>85</v>
      </c>
      <c r="F28" s="29"/>
      <c r="G28" s="29"/>
      <c r="H28" s="31" t="str">
        <f t="shared" si="1"/>
        <v/>
      </c>
    </row>
    <row r="29" spans="1:8" ht="19.5" customHeight="1" x14ac:dyDescent="0.4">
      <c r="B29" s="25"/>
      <c r="C29" s="20" t="s">
        <v>96</v>
      </c>
      <c r="D29" s="27" t="s">
        <v>91</v>
      </c>
      <c r="E29" s="54" t="s">
        <v>85</v>
      </c>
      <c r="F29" s="29"/>
      <c r="G29" s="29"/>
      <c r="H29" s="31" t="str">
        <f t="shared" si="1"/>
        <v/>
      </c>
    </row>
    <row r="30" spans="1:8" ht="19.5" customHeight="1" x14ac:dyDescent="0.4">
      <c r="B30" s="25"/>
      <c r="C30" s="20" t="s">
        <v>96</v>
      </c>
      <c r="D30" s="27" t="s">
        <v>93</v>
      </c>
      <c r="E30" s="54" t="s">
        <v>85</v>
      </c>
      <c r="F30" s="29"/>
      <c r="G30" s="29"/>
      <c r="H30" s="31" t="str">
        <f t="shared" si="1"/>
        <v/>
      </c>
    </row>
    <row r="31" spans="1:8" ht="19.5" customHeight="1" x14ac:dyDescent="0.4">
      <c r="B31" s="25"/>
      <c r="C31" s="20" t="s">
        <v>96</v>
      </c>
      <c r="D31" s="35" t="s">
        <v>94</v>
      </c>
      <c r="E31" s="54" t="s">
        <v>85</v>
      </c>
      <c r="F31" s="29"/>
      <c r="G31" s="29"/>
      <c r="H31" s="31" t="str">
        <f t="shared" si="1"/>
        <v/>
      </c>
    </row>
    <row r="32" spans="1:8" ht="19.5" customHeight="1" x14ac:dyDescent="0.4">
      <c r="B32" s="55" t="s">
        <v>108</v>
      </c>
      <c r="C32" s="56" t="s">
        <v>97</v>
      </c>
      <c r="D32" s="57" t="s">
        <v>98</v>
      </c>
      <c r="E32" s="18" t="s">
        <v>99</v>
      </c>
      <c r="F32" s="58">
        <v>8.0120000000000005</v>
      </c>
      <c r="G32" s="58"/>
      <c r="H32" s="359">
        <v>8.0120000000000005</v>
      </c>
    </row>
    <row r="33" spans="2:8" ht="19.5" customHeight="1" x14ac:dyDescent="0.4">
      <c r="B33" s="55" t="s">
        <v>108</v>
      </c>
      <c r="C33" s="56" t="s">
        <v>97</v>
      </c>
      <c r="D33" s="57" t="s">
        <v>100</v>
      </c>
      <c r="E33" s="18" t="s">
        <v>99</v>
      </c>
      <c r="F33" s="58"/>
      <c r="G33" s="58"/>
      <c r="H33" s="360"/>
    </row>
    <row r="34" spans="2:8" ht="19.5" customHeight="1" x14ac:dyDescent="0.4">
      <c r="B34" s="361" t="s">
        <v>101</v>
      </c>
      <c r="C34" s="49" t="s">
        <v>109</v>
      </c>
      <c r="D34" s="50" t="s">
        <v>111</v>
      </c>
      <c r="E34" s="59" t="s">
        <v>102</v>
      </c>
      <c r="F34" s="60">
        <v>17</v>
      </c>
      <c r="G34" s="60" t="str">
        <f>IF(SUM(G5:G13,G23:G31)=0,"",SUM(G5:G13,G23:G31)*0.8)</f>
        <v/>
      </c>
      <c r="H34" s="61">
        <f>IF(SUM(F34:G34)=0,"",SUM(F34:G34))</f>
        <v>17</v>
      </c>
    </row>
    <row r="35" spans="2:8" ht="19.5" customHeight="1" x14ac:dyDescent="0.4">
      <c r="B35" s="362"/>
      <c r="C35" s="26" t="s">
        <v>110</v>
      </c>
      <c r="D35" s="27" t="s">
        <v>112</v>
      </c>
      <c r="E35" s="28" t="s">
        <v>102</v>
      </c>
      <c r="F35" s="62">
        <f>IF(SUM(F5:F13,F23:F31)=0,"",SUM(F5:F13,F23:F31)/10)</f>
        <v>5.1562999999999999</v>
      </c>
      <c r="G35" s="62" t="str">
        <f>IF(SUM(G5:G13,G23:G31)=0,"",SUM(G5:G13,G23:G31)/10)</f>
        <v/>
      </c>
      <c r="H35" s="63">
        <f>IF(SUM(F35:G35)=0,"",SUM(F35:G35))</f>
        <v>5.1562999999999999</v>
      </c>
    </row>
    <row r="36" spans="2:8" ht="19.5" customHeight="1" x14ac:dyDescent="0.4">
      <c r="B36" s="362"/>
      <c r="C36" s="64"/>
      <c r="D36" s="65"/>
      <c r="E36" s="36"/>
      <c r="F36" s="62"/>
      <c r="G36" s="62" t="str">
        <f>IF(SUM(G14:G17)=0,"",SUM(G14:G17)/2)</f>
        <v/>
      </c>
      <c r="H36" s="66" t="str">
        <f>IF(SUM(F36:G36)=0,"",SUM(F36:G36))</f>
        <v/>
      </c>
    </row>
    <row r="37" spans="2:8" ht="19.5" customHeight="1" x14ac:dyDescent="0.4">
      <c r="B37" s="362"/>
      <c r="C37" s="64"/>
      <c r="D37" s="65"/>
      <c r="E37" s="36"/>
      <c r="F37" s="62"/>
      <c r="G37" s="62" t="str">
        <f>IF(SUM(G19:G22)=0,"",SUM(G19:G22)/2)</f>
        <v/>
      </c>
      <c r="H37" s="66" t="str">
        <f>IF(SUM(F37:G37)=0,"",SUM(F37:G37))</f>
        <v/>
      </c>
    </row>
    <row r="38" spans="2:8" ht="19.5" customHeight="1" x14ac:dyDescent="0.4">
      <c r="B38" s="363"/>
      <c r="C38" s="34"/>
      <c r="D38" s="67"/>
      <c r="E38" s="47"/>
      <c r="F38" s="68"/>
      <c r="G38" s="68"/>
      <c r="H38" s="69" t="str">
        <f>IF(SUM(F38:G38)=0,"",SUM(F38:G38))</f>
        <v/>
      </c>
    </row>
  </sheetData>
  <mergeCells count="5">
    <mergeCell ref="B1:G1"/>
    <mergeCell ref="B2:E2"/>
    <mergeCell ref="B3:E3"/>
    <mergeCell ref="H32:H33"/>
    <mergeCell ref="B34:B38"/>
  </mergeCells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4"/>
  <sheetViews>
    <sheetView view="pageBreakPreview" zoomScale="80" zoomScaleNormal="100" zoomScaleSheetLayoutView="80" workbookViewId="0">
      <selection activeCell="N17" sqref="N17"/>
    </sheetView>
  </sheetViews>
  <sheetFormatPr defaultColWidth="12" defaultRowHeight="14.25" x14ac:dyDescent="0.15"/>
  <cols>
    <col min="1" max="1" width="6" style="76" customWidth="1"/>
    <col min="2" max="2" width="14.375" style="76" customWidth="1"/>
    <col min="3" max="3" width="14.375" style="92" customWidth="1"/>
    <col min="4" max="4" width="12.125" style="93" customWidth="1"/>
    <col min="5" max="5" width="12.125" style="96" customWidth="1"/>
    <col min="6" max="6" width="12.125" style="93" customWidth="1"/>
    <col min="7" max="7" width="17.75" style="76" customWidth="1"/>
    <col min="8" max="8" width="12" style="76"/>
    <col min="9" max="10" width="12" style="93"/>
    <col min="11" max="256" width="12" style="76"/>
    <col min="257" max="257" width="6" style="76" customWidth="1"/>
    <col min="258" max="259" width="14.375" style="76" customWidth="1"/>
    <col min="260" max="262" width="12.125" style="76" customWidth="1"/>
    <col min="263" max="263" width="17.75" style="76" customWidth="1"/>
    <col min="264" max="512" width="12" style="76"/>
    <col min="513" max="513" width="6" style="76" customWidth="1"/>
    <col min="514" max="515" width="14.375" style="76" customWidth="1"/>
    <col min="516" max="518" width="12.125" style="76" customWidth="1"/>
    <col min="519" max="519" width="17.75" style="76" customWidth="1"/>
    <col min="520" max="768" width="12" style="76"/>
    <col min="769" max="769" width="6" style="76" customWidth="1"/>
    <col min="770" max="771" width="14.375" style="76" customWidth="1"/>
    <col min="772" max="774" width="12.125" style="76" customWidth="1"/>
    <col min="775" max="775" width="17.75" style="76" customWidth="1"/>
    <col min="776" max="1024" width="12" style="76"/>
    <col min="1025" max="1025" width="6" style="76" customWidth="1"/>
    <col min="1026" max="1027" width="14.375" style="76" customWidth="1"/>
    <col min="1028" max="1030" width="12.125" style="76" customWidth="1"/>
    <col min="1031" max="1031" width="17.75" style="76" customWidth="1"/>
    <col min="1032" max="1280" width="12" style="76"/>
    <col min="1281" max="1281" width="6" style="76" customWidth="1"/>
    <col min="1282" max="1283" width="14.375" style="76" customWidth="1"/>
    <col min="1284" max="1286" width="12.125" style="76" customWidth="1"/>
    <col min="1287" max="1287" width="17.75" style="76" customWidth="1"/>
    <col min="1288" max="1536" width="12" style="76"/>
    <col min="1537" max="1537" width="6" style="76" customWidth="1"/>
    <col min="1538" max="1539" width="14.375" style="76" customWidth="1"/>
    <col min="1540" max="1542" width="12.125" style="76" customWidth="1"/>
    <col min="1543" max="1543" width="17.75" style="76" customWidth="1"/>
    <col min="1544" max="1792" width="12" style="76"/>
    <col min="1793" max="1793" width="6" style="76" customWidth="1"/>
    <col min="1794" max="1795" width="14.375" style="76" customWidth="1"/>
    <col min="1796" max="1798" width="12.125" style="76" customWidth="1"/>
    <col min="1799" max="1799" width="17.75" style="76" customWidth="1"/>
    <col min="1800" max="2048" width="12" style="76"/>
    <col min="2049" max="2049" width="6" style="76" customWidth="1"/>
    <col min="2050" max="2051" width="14.375" style="76" customWidth="1"/>
    <col min="2052" max="2054" width="12.125" style="76" customWidth="1"/>
    <col min="2055" max="2055" width="17.75" style="76" customWidth="1"/>
    <col min="2056" max="2304" width="12" style="76"/>
    <col min="2305" max="2305" width="6" style="76" customWidth="1"/>
    <col min="2306" max="2307" width="14.375" style="76" customWidth="1"/>
    <col min="2308" max="2310" width="12.125" style="76" customWidth="1"/>
    <col min="2311" max="2311" width="17.75" style="76" customWidth="1"/>
    <col min="2312" max="2560" width="12" style="76"/>
    <col min="2561" max="2561" width="6" style="76" customWidth="1"/>
    <col min="2562" max="2563" width="14.375" style="76" customWidth="1"/>
    <col min="2564" max="2566" width="12.125" style="76" customWidth="1"/>
    <col min="2567" max="2567" width="17.75" style="76" customWidth="1"/>
    <col min="2568" max="2816" width="12" style="76"/>
    <col min="2817" max="2817" width="6" style="76" customWidth="1"/>
    <col min="2818" max="2819" width="14.375" style="76" customWidth="1"/>
    <col min="2820" max="2822" width="12.125" style="76" customWidth="1"/>
    <col min="2823" max="2823" width="17.75" style="76" customWidth="1"/>
    <col min="2824" max="3072" width="12" style="76"/>
    <col min="3073" max="3073" width="6" style="76" customWidth="1"/>
    <col min="3074" max="3075" width="14.375" style="76" customWidth="1"/>
    <col min="3076" max="3078" width="12.125" style="76" customWidth="1"/>
    <col min="3079" max="3079" width="17.75" style="76" customWidth="1"/>
    <col min="3080" max="3328" width="12" style="76"/>
    <col min="3329" max="3329" width="6" style="76" customWidth="1"/>
    <col min="3330" max="3331" width="14.375" style="76" customWidth="1"/>
    <col min="3332" max="3334" width="12.125" style="76" customWidth="1"/>
    <col min="3335" max="3335" width="17.75" style="76" customWidth="1"/>
    <col min="3336" max="3584" width="12" style="76"/>
    <col min="3585" max="3585" width="6" style="76" customWidth="1"/>
    <col min="3586" max="3587" width="14.375" style="76" customWidth="1"/>
    <col min="3588" max="3590" width="12.125" style="76" customWidth="1"/>
    <col min="3591" max="3591" width="17.75" style="76" customWidth="1"/>
    <col min="3592" max="3840" width="12" style="76"/>
    <col min="3841" max="3841" width="6" style="76" customWidth="1"/>
    <col min="3842" max="3843" width="14.375" style="76" customWidth="1"/>
    <col min="3844" max="3846" width="12.125" style="76" customWidth="1"/>
    <col min="3847" max="3847" width="17.75" style="76" customWidth="1"/>
    <col min="3848" max="4096" width="12" style="76"/>
    <col min="4097" max="4097" width="6" style="76" customWidth="1"/>
    <col min="4098" max="4099" width="14.375" style="76" customWidth="1"/>
    <col min="4100" max="4102" width="12.125" style="76" customWidth="1"/>
    <col min="4103" max="4103" width="17.75" style="76" customWidth="1"/>
    <col min="4104" max="4352" width="12" style="76"/>
    <col min="4353" max="4353" width="6" style="76" customWidth="1"/>
    <col min="4354" max="4355" width="14.375" style="76" customWidth="1"/>
    <col min="4356" max="4358" width="12.125" style="76" customWidth="1"/>
    <col min="4359" max="4359" width="17.75" style="76" customWidth="1"/>
    <col min="4360" max="4608" width="12" style="76"/>
    <col min="4609" max="4609" width="6" style="76" customWidth="1"/>
    <col min="4610" max="4611" width="14.375" style="76" customWidth="1"/>
    <col min="4612" max="4614" width="12.125" style="76" customWidth="1"/>
    <col min="4615" max="4615" width="17.75" style="76" customWidth="1"/>
    <col min="4616" max="4864" width="12" style="76"/>
    <col min="4865" max="4865" width="6" style="76" customWidth="1"/>
    <col min="4866" max="4867" width="14.375" style="76" customWidth="1"/>
    <col min="4868" max="4870" width="12.125" style="76" customWidth="1"/>
    <col min="4871" max="4871" width="17.75" style="76" customWidth="1"/>
    <col min="4872" max="5120" width="12" style="76"/>
    <col min="5121" max="5121" width="6" style="76" customWidth="1"/>
    <col min="5122" max="5123" width="14.375" style="76" customWidth="1"/>
    <col min="5124" max="5126" width="12.125" style="76" customWidth="1"/>
    <col min="5127" max="5127" width="17.75" style="76" customWidth="1"/>
    <col min="5128" max="5376" width="12" style="76"/>
    <col min="5377" max="5377" width="6" style="76" customWidth="1"/>
    <col min="5378" max="5379" width="14.375" style="76" customWidth="1"/>
    <col min="5380" max="5382" width="12.125" style="76" customWidth="1"/>
    <col min="5383" max="5383" width="17.75" style="76" customWidth="1"/>
    <col min="5384" max="5632" width="12" style="76"/>
    <col min="5633" max="5633" width="6" style="76" customWidth="1"/>
    <col min="5634" max="5635" width="14.375" style="76" customWidth="1"/>
    <col min="5636" max="5638" width="12.125" style="76" customWidth="1"/>
    <col min="5639" max="5639" width="17.75" style="76" customWidth="1"/>
    <col min="5640" max="5888" width="12" style="76"/>
    <col min="5889" max="5889" width="6" style="76" customWidth="1"/>
    <col min="5890" max="5891" width="14.375" style="76" customWidth="1"/>
    <col min="5892" max="5894" width="12.125" style="76" customWidth="1"/>
    <col min="5895" max="5895" width="17.75" style="76" customWidth="1"/>
    <col min="5896" max="6144" width="12" style="76"/>
    <col min="6145" max="6145" width="6" style="76" customWidth="1"/>
    <col min="6146" max="6147" width="14.375" style="76" customWidth="1"/>
    <col min="6148" max="6150" width="12.125" style="76" customWidth="1"/>
    <col min="6151" max="6151" width="17.75" style="76" customWidth="1"/>
    <col min="6152" max="6400" width="12" style="76"/>
    <col min="6401" max="6401" width="6" style="76" customWidth="1"/>
    <col min="6402" max="6403" width="14.375" style="76" customWidth="1"/>
    <col min="6404" max="6406" width="12.125" style="76" customWidth="1"/>
    <col min="6407" max="6407" width="17.75" style="76" customWidth="1"/>
    <col min="6408" max="6656" width="12" style="76"/>
    <col min="6657" max="6657" width="6" style="76" customWidth="1"/>
    <col min="6658" max="6659" width="14.375" style="76" customWidth="1"/>
    <col min="6660" max="6662" width="12.125" style="76" customWidth="1"/>
    <col min="6663" max="6663" width="17.75" style="76" customWidth="1"/>
    <col min="6664" max="6912" width="12" style="76"/>
    <col min="6913" max="6913" width="6" style="76" customWidth="1"/>
    <col min="6914" max="6915" width="14.375" style="76" customWidth="1"/>
    <col min="6916" max="6918" width="12.125" style="76" customWidth="1"/>
    <col min="6919" max="6919" width="17.75" style="76" customWidth="1"/>
    <col min="6920" max="7168" width="12" style="76"/>
    <col min="7169" max="7169" width="6" style="76" customWidth="1"/>
    <col min="7170" max="7171" width="14.375" style="76" customWidth="1"/>
    <col min="7172" max="7174" width="12.125" style="76" customWidth="1"/>
    <col min="7175" max="7175" width="17.75" style="76" customWidth="1"/>
    <col min="7176" max="7424" width="12" style="76"/>
    <col min="7425" max="7425" width="6" style="76" customWidth="1"/>
    <col min="7426" max="7427" width="14.375" style="76" customWidth="1"/>
    <col min="7428" max="7430" width="12.125" style="76" customWidth="1"/>
    <col min="7431" max="7431" width="17.75" style="76" customWidth="1"/>
    <col min="7432" max="7680" width="12" style="76"/>
    <col min="7681" max="7681" width="6" style="76" customWidth="1"/>
    <col min="7682" max="7683" width="14.375" style="76" customWidth="1"/>
    <col min="7684" max="7686" width="12.125" style="76" customWidth="1"/>
    <col min="7687" max="7687" width="17.75" style="76" customWidth="1"/>
    <col min="7688" max="7936" width="12" style="76"/>
    <col min="7937" max="7937" width="6" style="76" customWidth="1"/>
    <col min="7938" max="7939" width="14.375" style="76" customWidth="1"/>
    <col min="7940" max="7942" width="12.125" style="76" customWidth="1"/>
    <col min="7943" max="7943" width="17.75" style="76" customWidth="1"/>
    <col min="7944" max="8192" width="12" style="76"/>
    <col min="8193" max="8193" width="6" style="76" customWidth="1"/>
    <col min="8194" max="8195" width="14.375" style="76" customWidth="1"/>
    <col min="8196" max="8198" width="12.125" style="76" customWidth="1"/>
    <col min="8199" max="8199" width="17.75" style="76" customWidth="1"/>
    <col min="8200" max="8448" width="12" style="76"/>
    <col min="8449" max="8449" width="6" style="76" customWidth="1"/>
    <col min="8450" max="8451" width="14.375" style="76" customWidth="1"/>
    <col min="8452" max="8454" width="12.125" style="76" customWidth="1"/>
    <col min="8455" max="8455" width="17.75" style="76" customWidth="1"/>
    <col min="8456" max="8704" width="12" style="76"/>
    <col min="8705" max="8705" width="6" style="76" customWidth="1"/>
    <col min="8706" max="8707" width="14.375" style="76" customWidth="1"/>
    <col min="8708" max="8710" width="12.125" style="76" customWidth="1"/>
    <col min="8711" max="8711" width="17.75" style="76" customWidth="1"/>
    <col min="8712" max="8960" width="12" style="76"/>
    <col min="8961" max="8961" width="6" style="76" customWidth="1"/>
    <col min="8962" max="8963" width="14.375" style="76" customWidth="1"/>
    <col min="8964" max="8966" width="12.125" style="76" customWidth="1"/>
    <col min="8967" max="8967" width="17.75" style="76" customWidth="1"/>
    <col min="8968" max="9216" width="12" style="76"/>
    <col min="9217" max="9217" width="6" style="76" customWidth="1"/>
    <col min="9218" max="9219" width="14.375" style="76" customWidth="1"/>
    <col min="9220" max="9222" width="12.125" style="76" customWidth="1"/>
    <col min="9223" max="9223" width="17.75" style="76" customWidth="1"/>
    <col min="9224" max="9472" width="12" style="76"/>
    <col min="9473" max="9473" width="6" style="76" customWidth="1"/>
    <col min="9474" max="9475" width="14.375" style="76" customWidth="1"/>
    <col min="9476" max="9478" width="12.125" style="76" customWidth="1"/>
    <col min="9479" max="9479" width="17.75" style="76" customWidth="1"/>
    <col min="9480" max="9728" width="12" style="76"/>
    <col min="9729" max="9729" width="6" style="76" customWidth="1"/>
    <col min="9730" max="9731" width="14.375" style="76" customWidth="1"/>
    <col min="9732" max="9734" width="12.125" style="76" customWidth="1"/>
    <col min="9735" max="9735" width="17.75" style="76" customWidth="1"/>
    <col min="9736" max="9984" width="12" style="76"/>
    <col min="9985" max="9985" width="6" style="76" customWidth="1"/>
    <col min="9986" max="9987" width="14.375" style="76" customWidth="1"/>
    <col min="9988" max="9990" width="12.125" style="76" customWidth="1"/>
    <col min="9991" max="9991" width="17.75" style="76" customWidth="1"/>
    <col min="9992" max="10240" width="12" style="76"/>
    <col min="10241" max="10241" width="6" style="76" customWidth="1"/>
    <col min="10242" max="10243" width="14.375" style="76" customWidth="1"/>
    <col min="10244" max="10246" width="12.125" style="76" customWidth="1"/>
    <col min="10247" max="10247" width="17.75" style="76" customWidth="1"/>
    <col min="10248" max="10496" width="12" style="76"/>
    <col min="10497" max="10497" width="6" style="76" customWidth="1"/>
    <col min="10498" max="10499" width="14.375" style="76" customWidth="1"/>
    <col min="10500" max="10502" width="12.125" style="76" customWidth="1"/>
    <col min="10503" max="10503" width="17.75" style="76" customWidth="1"/>
    <col min="10504" max="10752" width="12" style="76"/>
    <col min="10753" max="10753" width="6" style="76" customWidth="1"/>
    <col min="10754" max="10755" width="14.375" style="76" customWidth="1"/>
    <col min="10756" max="10758" width="12.125" style="76" customWidth="1"/>
    <col min="10759" max="10759" width="17.75" style="76" customWidth="1"/>
    <col min="10760" max="11008" width="12" style="76"/>
    <col min="11009" max="11009" width="6" style="76" customWidth="1"/>
    <col min="11010" max="11011" width="14.375" style="76" customWidth="1"/>
    <col min="11012" max="11014" width="12.125" style="76" customWidth="1"/>
    <col min="11015" max="11015" width="17.75" style="76" customWidth="1"/>
    <col min="11016" max="11264" width="12" style="76"/>
    <col min="11265" max="11265" width="6" style="76" customWidth="1"/>
    <col min="11266" max="11267" width="14.375" style="76" customWidth="1"/>
    <col min="11268" max="11270" width="12.125" style="76" customWidth="1"/>
    <col min="11271" max="11271" width="17.75" style="76" customWidth="1"/>
    <col min="11272" max="11520" width="12" style="76"/>
    <col min="11521" max="11521" width="6" style="76" customWidth="1"/>
    <col min="11522" max="11523" width="14.375" style="76" customWidth="1"/>
    <col min="11524" max="11526" width="12.125" style="76" customWidth="1"/>
    <col min="11527" max="11527" width="17.75" style="76" customWidth="1"/>
    <col min="11528" max="11776" width="12" style="76"/>
    <col min="11777" max="11777" width="6" style="76" customWidth="1"/>
    <col min="11778" max="11779" width="14.375" style="76" customWidth="1"/>
    <col min="11780" max="11782" width="12.125" style="76" customWidth="1"/>
    <col min="11783" max="11783" width="17.75" style="76" customWidth="1"/>
    <col min="11784" max="12032" width="12" style="76"/>
    <col min="12033" max="12033" width="6" style="76" customWidth="1"/>
    <col min="12034" max="12035" width="14.375" style="76" customWidth="1"/>
    <col min="12036" max="12038" width="12.125" style="76" customWidth="1"/>
    <col min="12039" max="12039" width="17.75" style="76" customWidth="1"/>
    <col min="12040" max="12288" width="12" style="76"/>
    <col min="12289" max="12289" width="6" style="76" customWidth="1"/>
    <col min="12290" max="12291" width="14.375" style="76" customWidth="1"/>
    <col min="12292" max="12294" width="12.125" style="76" customWidth="1"/>
    <col min="12295" max="12295" width="17.75" style="76" customWidth="1"/>
    <col min="12296" max="12544" width="12" style="76"/>
    <col min="12545" max="12545" width="6" style="76" customWidth="1"/>
    <col min="12546" max="12547" width="14.375" style="76" customWidth="1"/>
    <col min="12548" max="12550" width="12.125" style="76" customWidth="1"/>
    <col min="12551" max="12551" width="17.75" style="76" customWidth="1"/>
    <col min="12552" max="12800" width="12" style="76"/>
    <col min="12801" max="12801" width="6" style="76" customWidth="1"/>
    <col min="12802" max="12803" width="14.375" style="76" customWidth="1"/>
    <col min="12804" max="12806" width="12.125" style="76" customWidth="1"/>
    <col min="12807" max="12807" width="17.75" style="76" customWidth="1"/>
    <col min="12808" max="13056" width="12" style="76"/>
    <col min="13057" max="13057" width="6" style="76" customWidth="1"/>
    <col min="13058" max="13059" width="14.375" style="76" customWidth="1"/>
    <col min="13060" max="13062" width="12.125" style="76" customWidth="1"/>
    <col min="13063" max="13063" width="17.75" style="76" customWidth="1"/>
    <col min="13064" max="13312" width="12" style="76"/>
    <col min="13313" max="13313" width="6" style="76" customWidth="1"/>
    <col min="13314" max="13315" width="14.375" style="76" customWidth="1"/>
    <col min="13316" max="13318" width="12.125" style="76" customWidth="1"/>
    <col min="13319" max="13319" width="17.75" style="76" customWidth="1"/>
    <col min="13320" max="13568" width="12" style="76"/>
    <col min="13569" max="13569" width="6" style="76" customWidth="1"/>
    <col min="13570" max="13571" width="14.375" style="76" customWidth="1"/>
    <col min="13572" max="13574" width="12.125" style="76" customWidth="1"/>
    <col min="13575" max="13575" width="17.75" style="76" customWidth="1"/>
    <col min="13576" max="13824" width="12" style="76"/>
    <col min="13825" max="13825" width="6" style="76" customWidth="1"/>
    <col min="13826" max="13827" width="14.375" style="76" customWidth="1"/>
    <col min="13828" max="13830" width="12.125" style="76" customWidth="1"/>
    <col min="13831" max="13831" width="17.75" style="76" customWidth="1"/>
    <col min="13832" max="14080" width="12" style="76"/>
    <col min="14081" max="14081" width="6" style="76" customWidth="1"/>
    <col min="14082" max="14083" width="14.375" style="76" customWidth="1"/>
    <col min="14084" max="14086" width="12.125" style="76" customWidth="1"/>
    <col min="14087" max="14087" width="17.75" style="76" customWidth="1"/>
    <col min="14088" max="14336" width="12" style="76"/>
    <col min="14337" max="14337" width="6" style="76" customWidth="1"/>
    <col min="14338" max="14339" width="14.375" style="76" customWidth="1"/>
    <col min="14340" max="14342" width="12.125" style="76" customWidth="1"/>
    <col min="14343" max="14343" width="17.75" style="76" customWidth="1"/>
    <col min="14344" max="14592" width="12" style="76"/>
    <col min="14593" max="14593" width="6" style="76" customWidth="1"/>
    <col min="14594" max="14595" width="14.375" style="76" customWidth="1"/>
    <col min="14596" max="14598" width="12.125" style="76" customWidth="1"/>
    <col min="14599" max="14599" width="17.75" style="76" customWidth="1"/>
    <col min="14600" max="14848" width="12" style="76"/>
    <col min="14849" max="14849" width="6" style="76" customWidth="1"/>
    <col min="14850" max="14851" width="14.375" style="76" customWidth="1"/>
    <col min="14852" max="14854" width="12.125" style="76" customWidth="1"/>
    <col min="14855" max="14855" width="17.75" style="76" customWidth="1"/>
    <col min="14856" max="15104" width="12" style="76"/>
    <col min="15105" max="15105" width="6" style="76" customWidth="1"/>
    <col min="15106" max="15107" width="14.375" style="76" customWidth="1"/>
    <col min="15108" max="15110" width="12.125" style="76" customWidth="1"/>
    <col min="15111" max="15111" width="17.75" style="76" customWidth="1"/>
    <col min="15112" max="15360" width="12" style="76"/>
    <col min="15361" max="15361" width="6" style="76" customWidth="1"/>
    <col min="15362" max="15363" width="14.375" style="76" customWidth="1"/>
    <col min="15364" max="15366" width="12.125" style="76" customWidth="1"/>
    <col min="15367" max="15367" width="17.75" style="76" customWidth="1"/>
    <col min="15368" max="15616" width="12" style="76"/>
    <col min="15617" max="15617" width="6" style="76" customWidth="1"/>
    <col min="15618" max="15619" width="14.375" style="76" customWidth="1"/>
    <col min="15620" max="15622" width="12.125" style="76" customWidth="1"/>
    <col min="15623" max="15623" width="17.75" style="76" customWidth="1"/>
    <col min="15624" max="15872" width="12" style="76"/>
    <col min="15873" max="15873" width="6" style="76" customWidth="1"/>
    <col min="15874" max="15875" width="14.375" style="76" customWidth="1"/>
    <col min="15876" max="15878" width="12.125" style="76" customWidth="1"/>
    <col min="15879" max="15879" width="17.75" style="76" customWidth="1"/>
    <col min="15880" max="16128" width="12" style="76"/>
    <col min="16129" max="16129" width="6" style="76" customWidth="1"/>
    <col min="16130" max="16131" width="14.375" style="76" customWidth="1"/>
    <col min="16132" max="16134" width="12.125" style="76" customWidth="1"/>
    <col min="16135" max="16135" width="17.75" style="76" customWidth="1"/>
    <col min="16136" max="16384" width="12" style="76"/>
  </cols>
  <sheetData>
    <row r="1" spans="2:7" ht="35.1" customHeight="1" x14ac:dyDescent="0.15">
      <c r="B1" s="364" t="s">
        <v>180</v>
      </c>
      <c r="C1" s="365"/>
      <c r="D1" s="366" t="s">
        <v>227</v>
      </c>
      <c r="E1" s="367"/>
      <c r="F1" s="367"/>
      <c r="G1" s="368"/>
    </row>
    <row r="2" spans="2:7" ht="35.1" customHeight="1" thickBot="1" x14ac:dyDescent="0.2">
      <c r="B2" s="77" t="s">
        <v>181</v>
      </c>
      <c r="C2" s="78" t="s">
        <v>182</v>
      </c>
      <c r="D2" s="79" t="s">
        <v>183</v>
      </c>
      <c r="E2" s="80" t="s">
        <v>184</v>
      </c>
      <c r="F2" s="79" t="s">
        <v>185</v>
      </c>
      <c r="G2" s="81" t="s">
        <v>186</v>
      </c>
    </row>
    <row r="3" spans="2:7" ht="18" customHeight="1" thickTop="1" x14ac:dyDescent="0.15">
      <c r="B3" s="369" t="s">
        <v>187</v>
      </c>
      <c r="C3" s="82"/>
      <c r="D3" s="83"/>
      <c r="E3" s="84"/>
      <c r="F3" s="85"/>
      <c r="G3" s="371"/>
    </row>
    <row r="4" spans="2:7" ht="18" customHeight="1" x14ac:dyDescent="0.15">
      <c r="B4" s="370"/>
      <c r="C4" s="373">
        <v>2</v>
      </c>
      <c r="D4" s="86">
        <v>0.09</v>
      </c>
      <c r="E4" s="374">
        <f>IF(C4="","",ROUND(IF(D5="",AVERAGE(D4,D6),AVERAGE(D4,D5)),4))</f>
        <v>7.85E-2</v>
      </c>
      <c r="F4" s="376">
        <f>IF(C4="","",ROUND(C4*E4,3))</f>
        <v>0.157</v>
      </c>
      <c r="G4" s="372"/>
    </row>
    <row r="5" spans="2:7" ht="18" customHeight="1" x14ac:dyDescent="0.15">
      <c r="B5" s="369" t="s">
        <v>257</v>
      </c>
      <c r="C5" s="373"/>
      <c r="D5" s="87">
        <v>6.7000000000000004E-2</v>
      </c>
      <c r="E5" s="375"/>
      <c r="F5" s="377"/>
      <c r="G5" s="378"/>
    </row>
    <row r="6" spans="2:7" ht="18" customHeight="1" x14ac:dyDescent="0.15">
      <c r="B6" s="370"/>
      <c r="C6" s="373"/>
      <c r="D6" s="86"/>
      <c r="E6" s="374" t="str">
        <f>IF(C6="","",ROUND(IF(D7="",AVERAGE(D6,D8),AVERAGE(D6,D7)),4))</f>
        <v/>
      </c>
      <c r="F6" s="376" t="str">
        <f>IF(C6="","",ROUND(C6*E6,3))</f>
        <v/>
      </c>
      <c r="G6" s="372"/>
    </row>
    <row r="7" spans="2:7" ht="18" customHeight="1" x14ac:dyDescent="0.15">
      <c r="B7" s="369"/>
      <c r="C7" s="373"/>
      <c r="D7" s="87"/>
      <c r="E7" s="375"/>
      <c r="F7" s="377"/>
      <c r="G7" s="378"/>
    </row>
    <row r="8" spans="2:7" ht="18" customHeight="1" x14ac:dyDescent="0.15">
      <c r="B8" s="370"/>
      <c r="C8" s="373"/>
      <c r="D8" s="86"/>
      <c r="E8" s="374" t="str">
        <f>IF(C8="","",ROUND(IF(D9="",AVERAGE(D8,D10),AVERAGE(D8,D9)),4))</f>
        <v/>
      </c>
      <c r="F8" s="376" t="str">
        <f>IF(C8="","",ROUND(C8*E8,3))</f>
        <v/>
      </c>
      <c r="G8" s="372"/>
    </row>
    <row r="9" spans="2:7" ht="18" customHeight="1" x14ac:dyDescent="0.15">
      <c r="B9" s="369"/>
      <c r="C9" s="373"/>
      <c r="D9" s="87"/>
      <c r="E9" s="375"/>
      <c r="F9" s="377"/>
      <c r="G9" s="378"/>
    </row>
    <row r="10" spans="2:7" ht="18" customHeight="1" x14ac:dyDescent="0.15">
      <c r="B10" s="370"/>
      <c r="C10" s="373"/>
      <c r="D10" s="86"/>
      <c r="E10" s="374" t="str">
        <f>IF(C10="","",ROUND(IF(D11="",AVERAGE(D10,D12),AVERAGE(D10,D11)),4))</f>
        <v/>
      </c>
      <c r="F10" s="376" t="str">
        <f>IF(C10="","",ROUND(C10*E10,3))</f>
        <v/>
      </c>
      <c r="G10" s="372"/>
    </row>
    <row r="11" spans="2:7" ht="18" customHeight="1" x14ac:dyDescent="0.15">
      <c r="B11" s="369"/>
      <c r="C11" s="373"/>
      <c r="D11" s="87"/>
      <c r="E11" s="375"/>
      <c r="F11" s="377"/>
      <c r="G11" s="378"/>
    </row>
    <row r="12" spans="2:7" ht="18" customHeight="1" x14ac:dyDescent="0.15">
      <c r="B12" s="370"/>
      <c r="C12" s="373"/>
      <c r="D12" s="86"/>
      <c r="E12" s="374" t="str">
        <f>IF(C12="","",ROUND(IF(D13="",AVERAGE(D12,D14),AVERAGE(D12,D13)),4))</f>
        <v/>
      </c>
      <c r="F12" s="376" t="str">
        <f>IF(C12="","",ROUND(C12*E12,3))</f>
        <v/>
      </c>
      <c r="G12" s="372"/>
    </row>
    <row r="13" spans="2:7" ht="18" customHeight="1" x14ac:dyDescent="0.15">
      <c r="B13" s="369"/>
      <c r="C13" s="373"/>
      <c r="D13" s="87"/>
      <c r="E13" s="375"/>
      <c r="F13" s="377"/>
      <c r="G13" s="378"/>
    </row>
    <row r="14" spans="2:7" ht="18" customHeight="1" x14ac:dyDescent="0.15">
      <c r="B14" s="370"/>
      <c r="C14" s="373"/>
      <c r="D14" s="86"/>
      <c r="E14" s="374" t="str">
        <f>IF(C14="","",ROUND(IF(D15="",AVERAGE(D14,D16),AVERAGE(D14,D15)),4))</f>
        <v/>
      </c>
      <c r="F14" s="376" t="str">
        <f>IF(C14="","",ROUND(C14*E14,3))</f>
        <v/>
      </c>
      <c r="G14" s="372"/>
    </row>
    <row r="15" spans="2:7" ht="18" customHeight="1" x14ac:dyDescent="0.15">
      <c r="B15" s="369"/>
      <c r="C15" s="373"/>
      <c r="D15" s="87"/>
      <c r="E15" s="375"/>
      <c r="F15" s="377"/>
      <c r="G15" s="378"/>
    </row>
    <row r="16" spans="2:7" ht="18" customHeight="1" x14ac:dyDescent="0.15">
      <c r="B16" s="370"/>
      <c r="C16" s="373"/>
      <c r="D16" s="86"/>
      <c r="E16" s="374" t="str">
        <f>IF(C16="","",ROUND(IF(D17="",AVERAGE(D16,D18),AVERAGE(D16,D17)),4))</f>
        <v/>
      </c>
      <c r="F16" s="376" t="str">
        <f>IF(C16="","",ROUND(C16*E16,3))</f>
        <v/>
      </c>
      <c r="G16" s="372"/>
    </row>
    <row r="17" spans="2:7" ht="18" customHeight="1" x14ac:dyDescent="0.15">
      <c r="B17" s="369"/>
      <c r="C17" s="373"/>
      <c r="D17" s="87"/>
      <c r="E17" s="375"/>
      <c r="F17" s="377"/>
      <c r="G17" s="378"/>
    </row>
    <row r="18" spans="2:7" ht="18" customHeight="1" x14ac:dyDescent="0.15">
      <c r="B18" s="370"/>
      <c r="C18" s="373"/>
      <c r="D18" s="86"/>
      <c r="E18" s="374" t="str">
        <f>IF(C18="","",ROUND(IF(D19="",AVERAGE(D18,D20),AVERAGE(D18,D19)),4))</f>
        <v/>
      </c>
      <c r="F18" s="376" t="str">
        <f>IF(C18="","",ROUND(C18*E18,3))</f>
        <v/>
      </c>
      <c r="G18" s="372"/>
    </row>
    <row r="19" spans="2:7" ht="18" customHeight="1" x14ac:dyDescent="0.15">
      <c r="B19" s="369"/>
      <c r="C19" s="373"/>
      <c r="D19" s="87"/>
      <c r="E19" s="375"/>
      <c r="F19" s="377"/>
      <c r="G19" s="378"/>
    </row>
    <row r="20" spans="2:7" ht="18" customHeight="1" x14ac:dyDescent="0.15">
      <c r="B20" s="370"/>
      <c r="C20" s="373"/>
      <c r="D20" s="86"/>
      <c r="E20" s="374" t="str">
        <f>IF(C20="","",ROUND(IF(D21="",AVERAGE(D20,D22),AVERAGE(D20,D21)),4))</f>
        <v/>
      </c>
      <c r="F20" s="376" t="str">
        <f>IF(C20="","",ROUND(C20*E20,3))</f>
        <v/>
      </c>
      <c r="G20" s="372"/>
    </row>
    <row r="21" spans="2:7" ht="18" customHeight="1" x14ac:dyDescent="0.15">
      <c r="B21" s="369"/>
      <c r="C21" s="373"/>
      <c r="D21" s="87"/>
      <c r="E21" s="375"/>
      <c r="F21" s="377"/>
      <c r="G21" s="378"/>
    </row>
    <row r="22" spans="2:7" ht="18" customHeight="1" x14ac:dyDescent="0.15">
      <c r="B22" s="370"/>
      <c r="C22" s="373"/>
      <c r="D22" s="86"/>
      <c r="E22" s="374" t="str">
        <f>IF(C22="","",ROUND(IF(D23="",AVERAGE(D22,D24),AVERAGE(D22,D23)),4))</f>
        <v/>
      </c>
      <c r="F22" s="376" t="str">
        <f>IF(C22="","",ROUND(C22*E22,3))</f>
        <v/>
      </c>
      <c r="G22" s="372"/>
    </row>
    <row r="23" spans="2:7" ht="18" customHeight="1" x14ac:dyDescent="0.15">
      <c r="B23" s="369"/>
      <c r="C23" s="373"/>
      <c r="D23" s="87"/>
      <c r="E23" s="375"/>
      <c r="F23" s="377"/>
      <c r="G23" s="378"/>
    </row>
    <row r="24" spans="2:7" ht="18" customHeight="1" x14ac:dyDescent="0.15">
      <c r="B24" s="370"/>
      <c r="C24" s="373"/>
      <c r="D24" s="86"/>
      <c r="E24" s="374" t="str">
        <f>IF(C24="","",ROUND(IF(D25="",AVERAGE(D24,D26),AVERAGE(D24,D25)),4))</f>
        <v/>
      </c>
      <c r="F24" s="376" t="str">
        <f>IF(C24="","",ROUND(C24*E24,3))</f>
        <v/>
      </c>
      <c r="G24" s="372"/>
    </row>
    <row r="25" spans="2:7" ht="18" customHeight="1" x14ac:dyDescent="0.15">
      <c r="B25" s="369"/>
      <c r="C25" s="373"/>
      <c r="D25" s="87"/>
      <c r="E25" s="375"/>
      <c r="F25" s="377"/>
      <c r="G25" s="378"/>
    </row>
    <row r="26" spans="2:7" ht="18" customHeight="1" x14ac:dyDescent="0.15">
      <c r="B26" s="370"/>
      <c r="C26" s="373"/>
      <c r="D26" s="86"/>
      <c r="E26" s="374" t="str">
        <f>IF(C26="","",ROUND(IF(D27="",AVERAGE(D26,D28),AVERAGE(D26,D27)),4))</f>
        <v/>
      </c>
      <c r="F26" s="376" t="str">
        <f>IF(C26="","",ROUND(C26*E26,3))</f>
        <v/>
      </c>
      <c r="G26" s="372"/>
    </row>
    <row r="27" spans="2:7" ht="18" customHeight="1" x14ac:dyDescent="0.15">
      <c r="B27" s="369"/>
      <c r="C27" s="373"/>
      <c r="D27" s="87"/>
      <c r="E27" s="375"/>
      <c r="F27" s="377"/>
      <c r="G27" s="378"/>
    </row>
    <row r="28" spans="2:7" ht="18" customHeight="1" x14ac:dyDescent="0.15">
      <c r="B28" s="370"/>
      <c r="C28" s="373"/>
      <c r="D28" s="86"/>
      <c r="E28" s="374" t="str">
        <f>IF(C28="","",ROUND(IF(D29="",AVERAGE(D28,D30),AVERAGE(D28,D29)),4))</f>
        <v/>
      </c>
      <c r="F28" s="376" t="str">
        <f>IF(C28="","",ROUND(C28*E28,3))</f>
        <v/>
      </c>
      <c r="G28" s="372"/>
    </row>
    <row r="29" spans="2:7" ht="18" customHeight="1" x14ac:dyDescent="0.15">
      <c r="B29" s="369"/>
      <c r="C29" s="373"/>
      <c r="D29" s="87"/>
      <c r="E29" s="375"/>
      <c r="F29" s="377"/>
      <c r="G29" s="378"/>
    </row>
    <row r="30" spans="2:7" ht="18" customHeight="1" x14ac:dyDescent="0.15">
      <c r="B30" s="370"/>
      <c r="C30" s="373"/>
      <c r="D30" s="86"/>
      <c r="E30" s="374" t="str">
        <f>IF(C30="","",ROUND(IF(D31="",AVERAGE(D30,D32),AVERAGE(D30,D31)),4))</f>
        <v/>
      </c>
      <c r="F30" s="376" t="str">
        <f>IF(C30="","",ROUND(C30*E30,3))</f>
        <v/>
      </c>
      <c r="G30" s="372"/>
    </row>
    <row r="31" spans="2:7" ht="18" customHeight="1" x14ac:dyDescent="0.15">
      <c r="B31" s="369"/>
      <c r="C31" s="373"/>
      <c r="D31" s="87"/>
      <c r="E31" s="375"/>
      <c r="F31" s="377"/>
      <c r="G31" s="378"/>
    </row>
    <row r="32" spans="2:7" ht="18" customHeight="1" x14ac:dyDescent="0.15">
      <c r="B32" s="370"/>
      <c r="C32" s="373"/>
      <c r="D32" s="86"/>
      <c r="E32" s="374" t="str">
        <f>IF(C32="","",ROUND(IF(D33="",AVERAGE(D32,D34),AVERAGE(D32,D33)),4))</f>
        <v/>
      </c>
      <c r="F32" s="376" t="str">
        <f>IF(C32="","",ROUND(C32*E32,3))</f>
        <v/>
      </c>
      <c r="G32" s="372"/>
    </row>
    <row r="33" spans="2:7" ht="18" customHeight="1" x14ac:dyDescent="0.15">
      <c r="B33" s="369"/>
      <c r="C33" s="373"/>
      <c r="D33" s="87"/>
      <c r="E33" s="375"/>
      <c r="F33" s="377"/>
      <c r="G33" s="378"/>
    </row>
    <row r="34" spans="2:7" ht="18" customHeight="1" x14ac:dyDescent="0.15">
      <c r="B34" s="370"/>
      <c r="C34" s="373"/>
      <c r="D34" s="86"/>
      <c r="E34" s="374" t="str">
        <f>IF(C34="","",ROUND(IF(D35="",AVERAGE(D34,D36),AVERAGE(D34,D35)),4))</f>
        <v/>
      </c>
      <c r="F34" s="376" t="str">
        <f>IF(C34="","",ROUND(C34*E34,3))</f>
        <v/>
      </c>
      <c r="G34" s="372"/>
    </row>
    <row r="35" spans="2:7" ht="18" customHeight="1" x14ac:dyDescent="0.15">
      <c r="B35" s="369"/>
      <c r="C35" s="373"/>
      <c r="D35" s="87"/>
      <c r="E35" s="375"/>
      <c r="F35" s="377"/>
      <c r="G35" s="378"/>
    </row>
    <row r="36" spans="2:7" ht="18" customHeight="1" x14ac:dyDescent="0.15">
      <c r="B36" s="370"/>
      <c r="C36" s="373"/>
      <c r="D36" s="86"/>
      <c r="E36" s="374" t="str">
        <f>IF(C36="","",ROUND(IF(D37="",AVERAGE(D36,D38),AVERAGE(D36,D37)),4))</f>
        <v/>
      </c>
      <c r="F36" s="376" t="str">
        <f>IF(C36="","",ROUND(C36*E36,3))</f>
        <v/>
      </c>
      <c r="G36" s="372"/>
    </row>
    <row r="37" spans="2:7" ht="18" customHeight="1" x14ac:dyDescent="0.15">
      <c r="B37" s="379"/>
      <c r="C37" s="373"/>
      <c r="D37" s="87"/>
      <c r="E37" s="375"/>
      <c r="F37" s="377"/>
      <c r="G37" s="378"/>
    </row>
    <row r="38" spans="2:7" ht="18" customHeight="1" thickBot="1" x14ac:dyDescent="0.2">
      <c r="B38" s="380"/>
      <c r="C38" s="88"/>
      <c r="D38" s="89"/>
      <c r="E38" s="90" t="str">
        <f>IF(C38="","",ROUND(IF(#REF!="",AVERAGE(D38,#REF!),AVERAGE(D38,#REF!)),4))</f>
        <v/>
      </c>
      <c r="F38" s="91" t="str">
        <f>IF(C38="","",ROUND(C38*E38,3))</f>
        <v/>
      </c>
      <c r="G38" s="381"/>
    </row>
    <row r="39" spans="2:7" ht="18" customHeight="1" x14ac:dyDescent="0.15">
      <c r="E39" s="94" t="s">
        <v>188</v>
      </c>
      <c r="F39" s="93">
        <f>SUM(F4:F38)</f>
        <v>0.157</v>
      </c>
      <c r="G39" s="95" t="s">
        <v>189</v>
      </c>
    </row>
    <row r="40" spans="2:7" ht="18" customHeight="1" x14ac:dyDescent="0.15">
      <c r="E40" s="94" t="s">
        <v>190</v>
      </c>
      <c r="F40" s="93">
        <f>F39*1</f>
        <v>0.157</v>
      </c>
      <c r="G40" s="76" t="str">
        <f>"m3"&amp;" ("&amp;F39&amp;"×1.0)"</f>
        <v>m3 (0.157×1.0)</v>
      </c>
    </row>
    <row r="41" spans="2:7" ht="18" customHeight="1" x14ac:dyDescent="0.15">
      <c r="E41" s="94"/>
    </row>
    <row r="42" spans="2:7" ht="18" customHeight="1" x14ac:dyDescent="0.15">
      <c r="E42" s="94"/>
    </row>
    <row r="43" spans="2:7" ht="18" customHeight="1" x14ac:dyDescent="0.15">
      <c r="E43" s="94"/>
    </row>
    <row r="44" spans="2:7" ht="18" customHeight="1" thickBot="1" x14ac:dyDescent="0.2">
      <c r="E44" s="94"/>
    </row>
    <row r="45" spans="2:7" ht="35.1" customHeight="1" x14ac:dyDescent="0.15">
      <c r="B45" s="364" t="s">
        <v>180</v>
      </c>
      <c r="C45" s="365"/>
      <c r="D45" s="366" t="s">
        <v>228</v>
      </c>
      <c r="E45" s="367"/>
      <c r="F45" s="367"/>
      <c r="G45" s="368"/>
    </row>
    <row r="46" spans="2:7" ht="35.1" customHeight="1" thickBot="1" x14ac:dyDescent="0.2">
      <c r="B46" s="77" t="s">
        <v>181</v>
      </c>
      <c r="C46" s="78" t="s">
        <v>182</v>
      </c>
      <c r="D46" s="79" t="s">
        <v>183</v>
      </c>
      <c r="E46" s="80" t="s">
        <v>184</v>
      </c>
      <c r="F46" s="79" t="s">
        <v>185</v>
      </c>
      <c r="G46" s="81" t="s">
        <v>186</v>
      </c>
    </row>
    <row r="47" spans="2:7" ht="18" customHeight="1" thickTop="1" x14ac:dyDescent="0.15">
      <c r="B47" s="369" t="s">
        <v>257</v>
      </c>
      <c r="C47" s="82"/>
      <c r="D47" s="83"/>
      <c r="E47" s="84"/>
      <c r="F47" s="85"/>
      <c r="G47" s="371"/>
    </row>
    <row r="48" spans="2:7" ht="18" customHeight="1" x14ac:dyDescent="0.15">
      <c r="B48" s="370"/>
      <c r="C48" s="373">
        <v>1.772</v>
      </c>
      <c r="D48" s="86">
        <v>0.16700000000000001</v>
      </c>
      <c r="E48" s="374">
        <f>IF(C48="","",ROUND(IF(D49="",AVERAGE(D48,D50),AVERAGE(D48,D49)),4))</f>
        <v>0.1565</v>
      </c>
      <c r="F48" s="376">
        <f>IF(C48="","",ROUND(C48*E48,3))</f>
        <v>0.27700000000000002</v>
      </c>
      <c r="G48" s="372"/>
    </row>
    <row r="49" spans="2:7" ht="18" customHeight="1" x14ac:dyDescent="0.15">
      <c r="B49" s="369" t="s">
        <v>266</v>
      </c>
      <c r="C49" s="373"/>
      <c r="D49" s="87">
        <v>0.14599999999999999</v>
      </c>
      <c r="E49" s="375"/>
      <c r="F49" s="377"/>
      <c r="G49" s="378"/>
    </row>
    <row r="50" spans="2:7" ht="18" customHeight="1" x14ac:dyDescent="0.15">
      <c r="B50" s="370"/>
      <c r="C50" s="373">
        <v>47.790999999999997</v>
      </c>
      <c r="D50" s="86">
        <v>0.14599999999999999</v>
      </c>
      <c r="E50" s="374">
        <f>IF(C50="","",ROUND(IF(D51="",AVERAGE(D50,D52),AVERAGE(D50,D51)),4))</f>
        <v>0.14799999999999999</v>
      </c>
      <c r="F50" s="376">
        <f>IF(C50="","",ROUND(C50*E50,3))</f>
        <v>7.0730000000000004</v>
      </c>
      <c r="G50" s="372"/>
    </row>
    <row r="51" spans="2:7" ht="18" customHeight="1" x14ac:dyDescent="0.15">
      <c r="B51" s="369" t="s">
        <v>267</v>
      </c>
      <c r="C51" s="373"/>
      <c r="D51" s="87">
        <v>0.15</v>
      </c>
      <c r="E51" s="375"/>
      <c r="F51" s="377"/>
      <c r="G51" s="378"/>
    </row>
    <row r="52" spans="2:7" ht="18" customHeight="1" x14ac:dyDescent="0.15">
      <c r="B52" s="370"/>
      <c r="C52" s="373"/>
      <c r="D52" s="86"/>
      <c r="E52" s="374" t="str">
        <f>IF(C52="","",ROUND(IF(D53="",AVERAGE(D52,D54),AVERAGE(D52,D53)),4))</f>
        <v/>
      </c>
      <c r="F52" s="376" t="str">
        <f>IF(C52="","",ROUND(C52*E52,3))</f>
        <v/>
      </c>
      <c r="G52" s="372"/>
    </row>
    <row r="53" spans="2:7" ht="18" customHeight="1" x14ac:dyDescent="0.15">
      <c r="B53" s="369"/>
      <c r="C53" s="373"/>
      <c r="D53" s="87"/>
      <c r="E53" s="375"/>
      <c r="F53" s="377"/>
      <c r="G53" s="378"/>
    </row>
    <row r="54" spans="2:7" ht="18" customHeight="1" x14ac:dyDescent="0.15">
      <c r="B54" s="370"/>
      <c r="C54" s="373"/>
      <c r="D54" s="86"/>
      <c r="E54" s="374" t="str">
        <f>IF(C54="","",ROUND(IF(D55="",AVERAGE(D54,D56),AVERAGE(D54,D55)),4))</f>
        <v/>
      </c>
      <c r="F54" s="376" t="str">
        <f>IF(C54="","",ROUND(C54*E54,3))</f>
        <v/>
      </c>
      <c r="G54" s="372"/>
    </row>
    <row r="55" spans="2:7" ht="18" customHeight="1" x14ac:dyDescent="0.15">
      <c r="B55" s="369"/>
      <c r="C55" s="373"/>
      <c r="D55" s="87"/>
      <c r="E55" s="375"/>
      <c r="F55" s="377"/>
      <c r="G55" s="378"/>
    </row>
    <row r="56" spans="2:7" ht="18" customHeight="1" x14ac:dyDescent="0.15">
      <c r="B56" s="370"/>
      <c r="C56" s="373"/>
      <c r="D56" s="86"/>
      <c r="E56" s="374" t="str">
        <f>IF(C56="","",ROUND(IF(D57="",AVERAGE(D56,D58),AVERAGE(D56,D57)),4))</f>
        <v/>
      </c>
      <c r="F56" s="376" t="str">
        <f>IF(C56="","",ROUND(C56*E56,3))</f>
        <v/>
      </c>
      <c r="G56" s="372"/>
    </row>
    <row r="57" spans="2:7" ht="18" customHeight="1" x14ac:dyDescent="0.15">
      <c r="B57" s="369"/>
      <c r="C57" s="373"/>
      <c r="D57" s="87"/>
      <c r="E57" s="375"/>
      <c r="F57" s="377"/>
      <c r="G57" s="378"/>
    </row>
    <row r="58" spans="2:7" ht="18" customHeight="1" x14ac:dyDescent="0.15">
      <c r="B58" s="370"/>
      <c r="C58" s="373"/>
      <c r="D58" s="86"/>
      <c r="E58" s="374" t="str">
        <f>IF(C58="","",ROUND(IF(D59="",AVERAGE(D58,D60),AVERAGE(D58,D59)),4))</f>
        <v/>
      </c>
      <c r="F58" s="376" t="str">
        <f>IF(C58="","",ROUND(C58*E58,3))</f>
        <v/>
      </c>
      <c r="G58" s="372"/>
    </row>
    <row r="59" spans="2:7" ht="18" customHeight="1" x14ac:dyDescent="0.15">
      <c r="B59" s="369"/>
      <c r="C59" s="373"/>
      <c r="D59" s="87"/>
      <c r="E59" s="375"/>
      <c r="F59" s="377"/>
      <c r="G59" s="378"/>
    </row>
    <row r="60" spans="2:7" ht="18" customHeight="1" x14ac:dyDescent="0.15">
      <c r="B60" s="370"/>
      <c r="C60" s="373"/>
      <c r="D60" s="86"/>
      <c r="E60" s="374" t="str">
        <f>IF(C60="","",ROUND(IF(D61="",AVERAGE(D60,D62),AVERAGE(D60,D61)),4))</f>
        <v/>
      </c>
      <c r="F60" s="376" t="str">
        <f>IF(C60="","",ROUND(C60*E60,3))</f>
        <v/>
      </c>
      <c r="G60" s="372"/>
    </row>
    <row r="61" spans="2:7" ht="18" customHeight="1" x14ac:dyDescent="0.15">
      <c r="B61" s="369"/>
      <c r="C61" s="373"/>
      <c r="D61" s="87"/>
      <c r="E61" s="375"/>
      <c r="F61" s="377"/>
      <c r="G61" s="378"/>
    </row>
    <row r="62" spans="2:7" ht="18" customHeight="1" x14ac:dyDescent="0.15">
      <c r="B62" s="370"/>
      <c r="C62" s="373"/>
      <c r="D62" s="86"/>
      <c r="E62" s="374" t="str">
        <f>IF(C62="","",ROUND(IF(D63="",AVERAGE(D62,D64),AVERAGE(D62,D63)),4))</f>
        <v/>
      </c>
      <c r="F62" s="376" t="str">
        <f>IF(C62="","",ROUND(C62*E62,3))</f>
        <v/>
      </c>
      <c r="G62" s="372"/>
    </row>
    <row r="63" spans="2:7" ht="18" customHeight="1" x14ac:dyDescent="0.15">
      <c r="B63" s="369"/>
      <c r="C63" s="373"/>
      <c r="D63" s="87"/>
      <c r="E63" s="375"/>
      <c r="F63" s="377"/>
      <c r="G63" s="378"/>
    </row>
    <row r="64" spans="2:7" ht="18" customHeight="1" x14ac:dyDescent="0.15">
      <c r="B64" s="370"/>
      <c r="C64" s="373"/>
      <c r="D64" s="86"/>
      <c r="E64" s="374" t="str">
        <f>IF(C64="","",ROUND(IF(D65="",AVERAGE(D64,D66),AVERAGE(D64,D65)),4))</f>
        <v/>
      </c>
      <c r="F64" s="376" t="str">
        <f>IF(C64="","",ROUND(C64*E64,3))</f>
        <v/>
      </c>
      <c r="G64" s="372"/>
    </row>
    <row r="65" spans="2:7" ht="18" customHeight="1" x14ac:dyDescent="0.15">
      <c r="B65" s="369"/>
      <c r="C65" s="373"/>
      <c r="D65" s="87"/>
      <c r="E65" s="375"/>
      <c r="F65" s="377"/>
      <c r="G65" s="378"/>
    </row>
    <row r="66" spans="2:7" ht="18" customHeight="1" x14ac:dyDescent="0.15">
      <c r="B66" s="370"/>
      <c r="C66" s="373"/>
      <c r="D66" s="86"/>
      <c r="E66" s="374" t="str">
        <f>IF(C66="","",ROUND(IF(D67="",AVERAGE(D66,D68),AVERAGE(D66,D67)),4))</f>
        <v/>
      </c>
      <c r="F66" s="376" t="str">
        <f>IF(C66="","",ROUND(C66*E66,3))</f>
        <v/>
      </c>
      <c r="G66" s="372"/>
    </row>
    <row r="67" spans="2:7" ht="18" customHeight="1" x14ac:dyDescent="0.15">
      <c r="B67" s="369"/>
      <c r="C67" s="373"/>
      <c r="D67" s="87"/>
      <c r="E67" s="375"/>
      <c r="F67" s="377"/>
      <c r="G67" s="378"/>
    </row>
    <row r="68" spans="2:7" ht="18" customHeight="1" x14ac:dyDescent="0.15">
      <c r="B68" s="370"/>
      <c r="C68" s="373"/>
      <c r="D68" s="86"/>
      <c r="E68" s="374" t="str">
        <f>IF(C68="","",ROUND(IF(D69="",AVERAGE(D68,D70),AVERAGE(D68,D69)),4))</f>
        <v/>
      </c>
      <c r="F68" s="376" t="str">
        <f>IF(C68="","",ROUND(C68*E68,3))</f>
        <v/>
      </c>
      <c r="G68" s="372"/>
    </row>
    <row r="69" spans="2:7" ht="18" customHeight="1" x14ac:dyDescent="0.15">
      <c r="B69" s="369"/>
      <c r="C69" s="373"/>
      <c r="D69" s="87"/>
      <c r="E69" s="375"/>
      <c r="F69" s="377"/>
      <c r="G69" s="378"/>
    </row>
    <row r="70" spans="2:7" ht="18" customHeight="1" x14ac:dyDescent="0.15">
      <c r="B70" s="370"/>
      <c r="C70" s="373"/>
      <c r="D70" s="86"/>
      <c r="E70" s="374" t="str">
        <f>IF(C70="","",ROUND(IF(D71="",AVERAGE(D70,D72),AVERAGE(D70,D71)),4))</f>
        <v/>
      </c>
      <c r="F70" s="376" t="str">
        <f>IF(C70="","",ROUND(C70*E70,3))</f>
        <v/>
      </c>
      <c r="G70" s="372"/>
    </row>
    <row r="71" spans="2:7" ht="18" customHeight="1" x14ac:dyDescent="0.15">
      <c r="B71" s="369"/>
      <c r="C71" s="373"/>
      <c r="D71" s="87"/>
      <c r="E71" s="375"/>
      <c r="F71" s="377"/>
      <c r="G71" s="378"/>
    </row>
    <row r="72" spans="2:7" ht="18" customHeight="1" x14ac:dyDescent="0.15">
      <c r="B72" s="370"/>
      <c r="C72" s="373"/>
      <c r="D72" s="86"/>
      <c r="E72" s="374" t="str">
        <f>IF(C72="","",ROUND(IF(D73="",AVERAGE(D72,D74),AVERAGE(D72,D73)),4))</f>
        <v/>
      </c>
      <c r="F72" s="376" t="str">
        <f>IF(C72="","",ROUND(C72*E72,3))</f>
        <v/>
      </c>
      <c r="G72" s="372"/>
    </row>
    <row r="73" spans="2:7" ht="18" customHeight="1" x14ac:dyDescent="0.15">
      <c r="B73" s="369"/>
      <c r="C73" s="373"/>
      <c r="D73" s="87"/>
      <c r="E73" s="375"/>
      <c r="F73" s="377"/>
      <c r="G73" s="378"/>
    </row>
    <row r="74" spans="2:7" ht="18" customHeight="1" x14ac:dyDescent="0.15">
      <c r="B74" s="370"/>
      <c r="C74" s="373"/>
      <c r="D74" s="86"/>
      <c r="E74" s="374" t="str">
        <f>IF(C74="","",ROUND(IF(D75="",AVERAGE(D74,D76),AVERAGE(D74,D75)),4))</f>
        <v/>
      </c>
      <c r="F74" s="376" t="str">
        <f>IF(C74="","",ROUND(C74*E74,3))</f>
        <v/>
      </c>
      <c r="G74" s="372"/>
    </row>
    <row r="75" spans="2:7" ht="18" customHeight="1" x14ac:dyDescent="0.15">
      <c r="B75" s="369"/>
      <c r="C75" s="373"/>
      <c r="D75" s="87"/>
      <c r="E75" s="375"/>
      <c r="F75" s="377"/>
      <c r="G75" s="378"/>
    </row>
    <row r="76" spans="2:7" ht="18" customHeight="1" x14ac:dyDescent="0.15">
      <c r="B76" s="370"/>
      <c r="C76" s="373"/>
      <c r="D76" s="86"/>
      <c r="E76" s="374" t="str">
        <f>IF(C76="","",ROUND(IF(D77="",AVERAGE(D76,D78),AVERAGE(D76,D77)),4))</f>
        <v/>
      </c>
      <c r="F76" s="376" t="str">
        <f>IF(C76="","",ROUND(C76*E76,3))</f>
        <v/>
      </c>
      <c r="G76" s="372"/>
    </row>
    <row r="77" spans="2:7" ht="18" customHeight="1" x14ac:dyDescent="0.15">
      <c r="B77" s="369"/>
      <c r="C77" s="373"/>
      <c r="D77" s="87"/>
      <c r="E77" s="375"/>
      <c r="F77" s="377"/>
      <c r="G77" s="378"/>
    </row>
    <row r="78" spans="2:7" ht="18" customHeight="1" x14ac:dyDescent="0.15">
      <c r="B78" s="370"/>
      <c r="C78" s="373"/>
      <c r="D78" s="86"/>
      <c r="E78" s="374" t="str">
        <f>IF(C78="","",ROUND(IF(D79="",AVERAGE(D78,D80),AVERAGE(D78,D79)),4))</f>
        <v/>
      </c>
      <c r="F78" s="376" t="str">
        <f>IF(C78="","",ROUND(C78*E78,3))</f>
        <v/>
      </c>
      <c r="G78" s="372"/>
    </row>
    <row r="79" spans="2:7" ht="18" customHeight="1" x14ac:dyDescent="0.15">
      <c r="B79" s="369"/>
      <c r="C79" s="373"/>
      <c r="D79" s="87"/>
      <c r="E79" s="375"/>
      <c r="F79" s="377"/>
      <c r="G79" s="378"/>
    </row>
    <row r="80" spans="2:7" ht="18" customHeight="1" x14ac:dyDescent="0.15">
      <c r="B80" s="370"/>
      <c r="C80" s="373"/>
      <c r="D80" s="86"/>
      <c r="E80" s="374" t="str">
        <f>IF(C80="","",ROUND(IF(D81="",AVERAGE(D80,D82),AVERAGE(D80,D81)),4))</f>
        <v/>
      </c>
      <c r="F80" s="376" t="str">
        <f>IF(C80="","",ROUND(C80*E80,3))</f>
        <v/>
      </c>
      <c r="G80" s="372"/>
    </row>
    <row r="81" spans="2:7" ht="18" customHeight="1" x14ac:dyDescent="0.15">
      <c r="B81" s="379"/>
      <c r="C81" s="373"/>
      <c r="D81" s="87"/>
      <c r="E81" s="375"/>
      <c r="F81" s="377"/>
      <c r="G81" s="378"/>
    </row>
    <row r="82" spans="2:7" ht="18" customHeight="1" thickBot="1" x14ac:dyDescent="0.2">
      <c r="B82" s="380"/>
      <c r="C82" s="88"/>
      <c r="D82" s="89"/>
      <c r="E82" s="90" t="str">
        <f>IF(C82="","",ROUND(IF(#REF!="",AVERAGE(D82,#REF!),AVERAGE(D82,#REF!)),4))</f>
        <v/>
      </c>
      <c r="F82" s="91" t="str">
        <f>IF(C82="","",ROUND(C82*E82,3))</f>
        <v/>
      </c>
      <c r="G82" s="381"/>
    </row>
    <row r="83" spans="2:7" ht="18" customHeight="1" x14ac:dyDescent="0.15">
      <c r="E83" s="94" t="s">
        <v>188</v>
      </c>
      <c r="F83" s="93">
        <f>SUM(F48:F82)</f>
        <v>7.3500000000000005</v>
      </c>
      <c r="G83" s="95" t="s">
        <v>189</v>
      </c>
    </row>
    <row r="84" spans="2:7" ht="18" customHeight="1" x14ac:dyDescent="0.15">
      <c r="E84" s="94" t="s">
        <v>190</v>
      </c>
      <c r="F84" s="93">
        <f>F83*1</f>
        <v>7.3500000000000005</v>
      </c>
      <c r="G84" s="76" t="str">
        <f>"m3"&amp;" ("&amp;F83&amp;"×1.0)"</f>
        <v>m3 (7.35×1.0)</v>
      </c>
    </row>
  </sheetData>
  <mergeCells count="178">
    <mergeCell ref="B75:B76"/>
    <mergeCell ref="G75:G76"/>
    <mergeCell ref="C76:C77"/>
    <mergeCell ref="E76:E77"/>
    <mergeCell ref="F76:F77"/>
    <mergeCell ref="B77:B78"/>
    <mergeCell ref="G77:G78"/>
    <mergeCell ref="C78:C79"/>
    <mergeCell ref="E78:E79"/>
    <mergeCell ref="F78:F79"/>
    <mergeCell ref="B79:B80"/>
    <mergeCell ref="G79:G80"/>
    <mergeCell ref="C80:C81"/>
    <mergeCell ref="E80:E81"/>
    <mergeCell ref="F80:F81"/>
    <mergeCell ref="B81:B82"/>
    <mergeCell ref="G81:G82"/>
    <mergeCell ref="G65:G66"/>
    <mergeCell ref="C66:C67"/>
    <mergeCell ref="E66:E67"/>
    <mergeCell ref="F66:F67"/>
    <mergeCell ref="B67:B68"/>
    <mergeCell ref="G67:G68"/>
    <mergeCell ref="C68:C69"/>
    <mergeCell ref="E68:E69"/>
    <mergeCell ref="F68:F69"/>
    <mergeCell ref="B69:B70"/>
    <mergeCell ref="G69:G70"/>
    <mergeCell ref="C70:C71"/>
    <mergeCell ref="E70:E71"/>
    <mergeCell ref="F70:F71"/>
    <mergeCell ref="B71:B72"/>
    <mergeCell ref="G71:G72"/>
    <mergeCell ref="C72:C73"/>
    <mergeCell ref="E72:E73"/>
    <mergeCell ref="F72:F73"/>
    <mergeCell ref="B73:B74"/>
    <mergeCell ref="G73:G74"/>
    <mergeCell ref="C74:C75"/>
    <mergeCell ref="E74:E75"/>
    <mergeCell ref="F74:F75"/>
    <mergeCell ref="C56:C57"/>
    <mergeCell ref="E56:E57"/>
    <mergeCell ref="F56:F57"/>
    <mergeCell ref="B57:B58"/>
    <mergeCell ref="G57:G58"/>
    <mergeCell ref="C58:C59"/>
    <mergeCell ref="E58:E59"/>
    <mergeCell ref="F58:F59"/>
    <mergeCell ref="B59:B60"/>
    <mergeCell ref="G59:G60"/>
    <mergeCell ref="C60:C61"/>
    <mergeCell ref="E60:E61"/>
    <mergeCell ref="F60:F61"/>
    <mergeCell ref="B61:B62"/>
    <mergeCell ref="G61:G62"/>
    <mergeCell ref="C62:C63"/>
    <mergeCell ref="E62:E63"/>
    <mergeCell ref="F62:F63"/>
    <mergeCell ref="B63:B64"/>
    <mergeCell ref="G63:G64"/>
    <mergeCell ref="C64:C65"/>
    <mergeCell ref="E64:E65"/>
    <mergeCell ref="F64:F65"/>
    <mergeCell ref="B65:B66"/>
    <mergeCell ref="B45:C45"/>
    <mergeCell ref="D45:G45"/>
    <mergeCell ref="B47:B48"/>
    <mergeCell ref="G47:G48"/>
    <mergeCell ref="C48:C49"/>
    <mergeCell ref="E48:E49"/>
    <mergeCell ref="F48:F49"/>
    <mergeCell ref="B49:B50"/>
    <mergeCell ref="G49:G50"/>
    <mergeCell ref="C50:C51"/>
    <mergeCell ref="E50:E51"/>
    <mergeCell ref="F50:F51"/>
    <mergeCell ref="B51:B52"/>
    <mergeCell ref="G51:G52"/>
    <mergeCell ref="C52:C53"/>
    <mergeCell ref="E52:E53"/>
    <mergeCell ref="F52:F53"/>
    <mergeCell ref="B53:B54"/>
    <mergeCell ref="G53:G54"/>
    <mergeCell ref="C54:C55"/>
    <mergeCell ref="E54:E55"/>
    <mergeCell ref="F54:F55"/>
    <mergeCell ref="B55:B56"/>
    <mergeCell ref="G55:G56"/>
    <mergeCell ref="B31:B32"/>
    <mergeCell ref="G31:G32"/>
    <mergeCell ref="C32:C33"/>
    <mergeCell ref="E32:E33"/>
    <mergeCell ref="F32:F33"/>
    <mergeCell ref="B33:B34"/>
    <mergeCell ref="G33:G34"/>
    <mergeCell ref="C34:C35"/>
    <mergeCell ref="E34:E35"/>
    <mergeCell ref="F34:F35"/>
    <mergeCell ref="B35:B36"/>
    <mergeCell ref="G35:G36"/>
    <mergeCell ref="C36:C37"/>
    <mergeCell ref="E36:E37"/>
    <mergeCell ref="F36:F37"/>
    <mergeCell ref="B37:B38"/>
    <mergeCell ref="G37:G38"/>
    <mergeCell ref="G21:G22"/>
    <mergeCell ref="C22:C23"/>
    <mergeCell ref="E22:E23"/>
    <mergeCell ref="F22:F23"/>
    <mergeCell ref="B23:B24"/>
    <mergeCell ref="G23:G24"/>
    <mergeCell ref="C24:C25"/>
    <mergeCell ref="E24:E25"/>
    <mergeCell ref="F24:F25"/>
    <mergeCell ref="B25:B26"/>
    <mergeCell ref="G25:G26"/>
    <mergeCell ref="C26:C27"/>
    <mergeCell ref="E26:E27"/>
    <mergeCell ref="F26:F27"/>
    <mergeCell ref="B27:B28"/>
    <mergeCell ref="G27:G28"/>
    <mergeCell ref="C28:C29"/>
    <mergeCell ref="E28:E29"/>
    <mergeCell ref="F28:F29"/>
    <mergeCell ref="B29:B30"/>
    <mergeCell ref="G29:G30"/>
    <mergeCell ref="C30:C31"/>
    <mergeCell ref="E30:E31"/>
    <mergeCell ref="F30:F31"/>
    <mergeCell ref="C12:C13"/>
    <mergeCell ref="E12:E13"/>
    <mergeCell ref="F12:F13"/>
    <mergeCell ref="B13:B14"/>
    <mergeCell ref="G13:G14"/>
    <mergeCell ref="C14:C15"/>
    <mergeCell ref="E14:E15"/>
    <mergeCell ref="F14:F15"/>
    <mergeCell ref="B15:B16"/>
    <mergeCell ref="G15:G16"/>
    <mergeCell ref="C16:C17"/>
    <mergeCell ref="E16:E17"/>
    <mergeCell ref="F16:F17"/>
    <mergeCell ref="B17:B18"/>
    <mergeCell ref="G17:G18"/>
    <mergeCell ref="C18:C19"/>
    <mergeCell ref="E18:E19"/>
    <mergeCell ref="F18:F19"/>
    <mergeCell ref="B19:B20"/>
    <mergeCell ref="G19:G20"/>
    <mergeCell ref="C20:C21"/>
    <mergeCell ref="E20:E21"/>
    <mergeCell ref="F20:F21"/>
    <mergeCell ref="B21:B22"/>
    <mergeCell ref="B1:C1"/>
    <mergeCell ref="D1:G1"/>
    <mergeCell ref="B3:B4"/>
    <mergeCell ref="G3:G4"/>
    <mergeCell ref="C4:C5"/>
    <mergeCell ref="E4:E5"/>
    <mergeCell ref="F4:F5"/>
    <mergeCell ref="B5:B6"/>
    <mergeCell ref="G5:G6"/>
    <mergeCell ref="C6:C7"/>
    <mergeCell ref="E6:E7"/>
    <mergeCell ref="F6:F7"/>
    <mergeCell ref="B7:B8"/>
    <mergeCell ref="G7:G8"/>
    <mergeCell ref="C8:C9"/>
    <mergeCell ref="E8:E9"/>
    <mergeCell ref="F8:F9"/>
    <mergeCell ref="B9:B10"/>
    <mergeCell ref="G9:G10"/>
    <mergeCell ref="C10:C11"/>
    <mergeCell ref="E10:E11"/>
    <mergeCell ref="F10:F11"/>
    <mergeCell ref="B11:B12"/>
    <mergeCell ref="G11:G12"/>
  </mergeCells>
  <phoneticPr fontId="1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土工条件</vt:lpstr>
      <vt:lpstr>総括表</vt:lpstr>
      <vt:lpstr>作業土工</vt:lpstr>
      <vt:lpstr>舗装切断・取壊し</vt:lpstr>
      <vt:lpstr>舗装工</vt:lpstr>
      <vt:lpstr>自由勾配側溝数量</vt:lpstr>
      <vt:lpstr>自由勾配側溝インバート数量</vt:lpstr>
      <vt:lpstr>作業土工!Print_Area</vt:lpstr>
      <vt:lpstr>自由勾配側溝数量!Print_Area</vt:lpstr>
      <vt:lpstr>総括表!Print_Area</vt:lpstr>
      <vt:lpstr>舗装工!Print_Area</vt:lpstr>
      <vt:lpstr>舗装切断・取壊し!Print_Area</vt:lpstr>
      <vt:lpstr>総括表!Print_Titles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kenst17</dc:creator>
  <cp:lastModifiedBy>kenst17</cp:lastModifiedBy>
  <cp:lastPrinted>2022-04-21T08:11:29Z</cp:lastPrinted>
  <dcterms:created xsi:type="dcterms:W3CDTF">2022-04-21T08:12:29Z</dcterms:created>
  <dcterms:modified xsi:type="dcterms:W3CDTF">2022-05-05T23:40:41Z</dcterms:modified>
</cp:coreProperties>
</file>